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1,2'!$A$1:$Q$26</definedName>
    <definedName name="_xlnm.Print_Area" localSheetId="5">'CUADRO 1,3'!$A$1:$Q$23</definedName>
    <definedName name="_xlnm.Print_Area" localSheetId="6">'CUADRO 1,4'!$A$1:$Y$46</definedName>
    <definedName name="_xlnm.Print_Area" localSheetId="7">'CUADRO 1,5'!$A$3:$Y$56</definedName>
    <definedName name="_xlnm.Print_Area" localSheetId="9">'CUADRO 1,7'!$A$1:$Q$52</definedName>
    <definedName name="_xlnm.Print_Area" localSheetId="16">'CUADRO 1.10'!$A$1:$Z$67</definedName>
    <definedName name="_xlnm.Print_Area" localSheetId="17">'CUADRO 1.11'!$A$3:$Z$55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1.1A'!$A$1:$O$38</definedName>
    <definedName name="_xlnm.Print_Area" localSheetId="3">'CUADRO 1.1B'!$A$1:$O$38</definedName>
    <definedName name="_xlnm.Print_Area" localSheetId="8">'CUADRO 1.6'!$A$1:$R$61</definedName>
    <definedName name="_xlnm.Print_Area" localSheetId="10">'CUADRO 1.8'!$A$1:$Y$103</definedName>
    <definedName name="_xlnm.Print_Area" localSheetId="11">'CUADRO 1.8 B'!$A$3:$Y$56</definedName>
    <definedName name="_xlnm.Print_Area" localSheetId="12">'CUADRO 1.8 C'!$A$1:$Z$81</definedName>
    <definedName name="_xlnm.Print_Area" localSheetId="13">'CUADRO 1.9'!$A$1:$Y$61</definedName>
    <definedName name="_xlnm.Print_Area" localSheetId="14">'CUADRO 1.9 B'!$A$1:$Y$49</definedName>
    <definedName name="_xlnm.Print_Area" localSheetId="15">'CUADRO 1.9 C'!$A$1:$Z$65</definedName>
    <definedName name="_xlnm.Print_Area" localSheetId="0">'INDICE'!$A$1:$D$32</definedName>
    <definedName name="PAX_NACIONAL" localSheetId="5">'CUADRO 1,3'!$A$6:$N$20</definedName>
    <definedName name="PAX_NACIONAL" localSheetId="6">'CUADRO 1,4'!$A$6:$T$44</definedName>
    <definedName name="PAX_NACIONAL" localSheetId="7">'CUADRO 1,5'!$A$6:$T$54</definedName>
    <definedName name="PAX_NACIONAL" localSheetId="9">'CUADRO 1,7'!$A$6:$N$50</definedName>
    <definedName name="PAX_NACIONAL" localSheetId="16">'CUADRO 1.10'!$A$6:$U$64</definedName>
    <definedName name="PAX_NACIONAL" localSheetId="17">'CUADRO 1.11'!$A$6:$U$53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1.8'!$A$6:$T$99</definedName>
    <definedName name="PAX_NACIONAL" localSheetId="11">'CUADRO 1.8 B'!$A$6:$T$53</definedName>
    <definedName name="PAX_NACIONAL" localSheetId="12">'CUADRO 1.8 C'!$A$6:$T$78</definedName>
    <definedName name="PAX_NACIONAL" localSheetId="13">'CUADRO 1.9'!$A$6:$T$57</definedName>
    <definedName name="PAX_NACIONAL" localSheetId="14">'CUADRO 1.9 B'!$A$6:$T$44</definedName>
    <definedName name="PAX_NACIONAL" localSheetId="15">'CUADRO 1.9 C'!$A$6:$T$60</definedName>
    <definedName name="PAX_NACIONAL">'CUADRO 1,2'!$A$6:$N$23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<sst xmlns="http://schemas.openxmlformats.org/spreadsheetml/2006/main" count="1605" uniqueCount="507">
  <si>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</si>
  <si>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</si>
  <si>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</si>
  <si>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</si>
  <si>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</si>
  <si>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</si>
  <si>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</si>
  <si>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</si>
  <si>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</si>
  <si>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</si>
  <si>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</si>
  <si>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</si>
  <si>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</si>
  <si>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</si>
  <si>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</si>
  <si>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</si>
  <si>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</si>
  <si>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</si>
  <si>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</si>
  <si>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</si>
  <si>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</si>
  <si>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</si>
  <si>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</si>
  <si>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</si>
  <si>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</si>
  <si>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</si>
  <si>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</si>
  <si>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</si>
  <si>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</si>
  <si>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</si>
  <si>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</si>
  <si>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</si>
  <si>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</si>
  <si>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</si>
  <si>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</si>
  <si>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</si>
  <si>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</si>
  <si>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</si>
  <si>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</si>
  <si>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</si>
  <si>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</si>
  <si>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</si>
  <si>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</si>
  <si>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</si>
  <si>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</si>
  <si>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</si>
  <si>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</si>
  <si>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</si>
  <si>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</si>
  <si>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</si>
  <si>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</si>
  <si>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</si>
  <si>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</si>
  <si>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</si>
  <si>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</si>
  <si>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</si>
  <si>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</si>
  <si>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</si>
  <si>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</si>
  <si>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</si>
  <si>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</si>
  <si>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</si>
  <si>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</si>
  <si>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</si>
  <si>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</si>
  <si>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</si>
  <si>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</si>
  <si>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</si>
  <si>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</si>
  <si>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</si>
  <si>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</si>
  <si>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</si>
  <si>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</si>
  <si>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</si>
  <si>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</si>
  <si>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</si>
  <si>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</si>
  <si>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</si>
  <si>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</si>
  <si>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</si>
  <si>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</si>
  <si>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</si>
  <si>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</si>
  <si>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</si>
  <si>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</si>
  <si>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</si>
  <si>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</si>
  <si>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</si>
  <si>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</si>
  <si>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</si>
  <si>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</si>
  <si>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</si>
  <si>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</si>
  <si>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</si>
  <si>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</si>
  <si>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</si>
  <si>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</si>
  <si>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</si>
  <si>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</si>
  <si>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</si>
  <si>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</si>
  <si>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</si>
  <si>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</si>
  <si>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</si>
  <si>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</si>
  <si>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</si>
  <si>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</si>
  <si>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</si>
  <si>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</si>
  <si>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</si>
  <si>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</si>
  <si>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</si>
  <si>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</si>
  <si>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</si>
  <si>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</si>
  <si>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</si>
  <si>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</si>
  <si>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</si>
  <si>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</si>
  <si>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</si>
  <si>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</si>
  <si>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</si>
  <si>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</si>
  <si>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</si>
  <si>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</si>
  <si>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</si>
  <si>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</si>
  <si>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</si>
  <si>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</si>
  <si>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</si>
  <si>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</si>
  <si>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</si>
  <si>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</si>
  <si>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</si>
  <si>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</si>
  <si>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</si>
  <si>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</si>
  <si>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</si>
  <si>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</si>
  <si>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</si>
  <si>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</si>
  <si>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</si>
  <si>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</si>
  <si>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</si>
  <si>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</si>
  <si>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</si>
  <si>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</si>
  <si>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</si>
  <si>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 xml:space="preserve">Este boletín incluye la operación de aeropuertos (pasajeros y carga), en los cuadros 1.10 al 1.13. Estos cuadros reflejan el aeropuerto que es el origen o destino final de los pasajeros o la carga, 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</si>
  <si>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</si>
  <si>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Boletín Origen-Destino Mayo 2017</t>
  </si>
  <si>
    <t>Ene- May 2016</t>
  </si>
  <si>
    <t>Ene- May 2017</t>
  </si>
  <si>
    <t>May 2017 - May 2016</t>
  </si>
  <si>
    <t>Ene - May 2017 / Ene - May 2016</t>
  </si>
  <si>
    <t>Mayo 2017</t>
  </si>
  <si>
    <t>Mayo 2016</t>
  </si>
  <si>
    <t>Enero - Mayo 2017</t>
  </si>
  <si>
    <t>Enero - Mayo 2016</t>
  </si>
  <si>
    <t>Avianca</t>
  </si>
  <si>
    <t>Lan Colombia</t>
  </si>
  <si>
    <t>Viva Colombia</t>
  </si>
  <si>
    <t>Satena</t>
  </si>
  <si>
    <t>Easy Fly</t>
  </si>
  <si>
    <t>Copa Airlines Colombia</t>
  </si>
  <si>
    <t>Aer. Antioquia</t>
  </si>
  <si>
    <t>Searca</t>
  </si>
  <si>
    <t>Helicol</t>
  </si>
  <si>
    <t>Sarpa</t>
  </si>
  <si>
    <t>Transporte Aereo de Col.</t>
  </si>
  <si>
    <t>Aerovanguardia</t>
  </si>
  <si>
    <t>Laser Aereo</t>
  </si>
  <si>
    <t>Aliansa</t>
  </si>
  <si>
    <t>Otras</t>
  </si>
  <si>
    <t>Aerosucre</t>
  </si>
  <si>
    <t>LAS</t>
  </si>
  <si>
    <t>Aer Caribe</t>
  </si>
  <si>
    <t>Tampa</t>
  </si>
  <si>
    <t>Air Colombia</t>
  </si>
  <si>
    <t>Aerogal</t>
  </si>
  <si>
    <t>American</t>
  </si>
  <si>
    <t>Lan Airlines</t>
  </si>
  <si>
    <t>Jetblue</t>
  </si>
  <si>
    <t>United Airlines</t>
  </si>
  <si>
    <t>Spirit Airlines</t>
  </si>
  <si>
    <t>Iberia</t>
  </si>
  <si>
    <t>TAM</t>
  </si>
  <si>
    <t>Lan Peru</t>
  </si>
  <si>
    <t>Aeromexico</t>
  </si>
  <si>
    <t>Interjet</t>
  </si>
  <si>
    <t>Taca</t>
  </si>
  <si>
    <t>Taca International Airlines S.A</t>
  </si>
  <si>
    <t>Copa</t>
  </si>
  <si>
    <t>Lacsa</t>
  </si>
  <si>
    <t>Air Europa</t>
  </si>
  <si>
    <t>Delta</t>
  </si>
  <si>
    <t>Air France</t>
  </si>
  <si>
    <t>Lufthansa</t>
  </si>
  <si>
    <t>Air Canada</t>
  </si>
  <si>
    <t>Avior Airlines</t>
  </si>
  <si>
    <t>Aerol. Argentinas</t>
  </si>
  <si>
    <t>KLM</t>
  </si>
  <si>
    <t>Air Panama</t>
  </si>
  <si>
    <t>Tame</t>
  </si>
  <si>
    <t>Turkish Airlines</t>
  </si>
  <si>
    <t>Conviasa</t>
  </si>
  <si>
    <t>Aviateca</t>
  </si>
  <si>
    <t>Oceanair</t>
  </si>
  <si>
    <t>Cubana</t>
  </si>
  <si>
    <t>Atlas Air</t>
  </si>
  <si>
    <t>UPS</t>
  </si>
  <si>
    <t>Sky Lease I.</t>
  </si>
  <si>
    <t>Aerotransporte de Carga Union</t>
  </si>
  <si>
    <t>Linea A. Carguera de Col</t>
  </si>
  <si>
    <t>Kelowna Flightcrft Air Charter Ltd.</t>
  </si>
  <si>
    <t>Absa</t>
  </si>
  <si>
    <t>Martinair</t>
  </si>
  <si>
    <t>Etihad Airways</t>
  </si>
  <si>
    <t>21 AIR LLC</t>
  </si>
  <si>
    <t>Vensecar C.A.</t>
  </si>
  <si>
    <t>Cargolux</t>
  </si>
  <si>
    <t>Fedex</t>
  </si>
  <si>
    <t>Cargojet Airways</t>
  </si>
  <si>
    <t>Mas Air</t>
  </si>
  <si>
    <t>Lan Cargo</t>
  </si>
  <si>
    <t>Dhl Aero Expreso, S.A.</t>
  </si>
  <si>
    <t>BOG-MDE-BOG</t>
  </si>
  <si>
    <t>BOG-CLO-BOG</t>
  </si>
  <si>
    <t>BOG-CTG-BOG</t>
  </si>
  <si>
    <t>BOG-BAQ-BOG</t>
  </si>
  <si>
    <t>BOG-SMR-BOG</t>
  </si>
  <si>
    <t>BOG-BGA-BOG</t>
  </si>
  <si>
    <t>BOG-ADZ-BOG</t>
  </si>
  <si>
    <t>BOG-PEI-BOG</t>
  </si>
  <si>
    <t>CTG-MDE-CTG</t>
  </si>
  <si>
    <t>CLO-MDE-CLO</t>
  </si>
  <si>
    <t>BOG-MTR-BOG</t>
  </si>
  <si>
    <t>BOG-CUC-BOG</t>
  </si>
  <si>
    <t>ADZ-CLO-ADZ</t>
  </si>
  <si>
    <t>BAQ-MDE-BAQ</t>
  </si>
  <si>
    <t>ADZ-MDE-ADZ</t>
  </si>
  <si>
    <t>BOG-VUP-BOG</t>
  </si>
  <si>
    <t>MDE-SMR-MDE</t>
  </si>
  <si>
    <t>BOG-AXM-BOG</t>
  </si>
  <si>
    <t>BOG-EYP-BOG</t>
  </si>
  <si>
    <t>BOG-NVA-BOG</t>
  </si>
  <si>
    <t>CLO-CTG-CLO</t>
  </si>
  <si>
    <t>APO-EOH-APO</t>
  </si>
  <si>
    <t>BOG-PSO-BOG</t>
  </si>
  <si>
    <t>EOH-UIB-EOH</t>
  </si>
  <si>
    <t>CLO-BAQ-CLO</t>
  </si>
  <si>
    <t>BOG-LET-BOG</t>
  </si>
  <si>
    <t>BOG-MZL-BOG</t>
  </si>
  <si>
    <t>CTG-PEI-CTG</t>
  </si>
  <si>
    <t>ADZ-CTG-ADZ</t>
  </si>
  <si>
    <t>BOG-RCH-BOG</t>
  </si>
  <si>
    <t>BOG-EOH-BOG</t>
  </si>
  <si>
    <t>BOG-EJA-BOG</t>
  </si>
  <si>
    <t>BOG-PPN-BOG</t>
  </si>
  <si>
    <t>BOG-IBE-BOG</t>
  </si>
  <si>
    <t>EOH-PEI-EOH</t>
  </si>
  <si>
    <t>ADZ-PEI-ADZ</t>
  </si>
  <si>
    <t>EOH-MTR-EOH</t>
  </si>
  <si>
    <t>BOG-AUC-BOG</t>
  </si>
  <si>
    <t>BOG-FLA-BOG</t>
  </si>
  <si>
    <t>BOG-UIB-BOG</t>
  </si>
  <si>
    <t>CLO-TCO-CLO</t>
  </si>
  <si>
    <t>CUC-BGA-CUC</t>
  </si>
  <si>
    <t>ADZ-PVA-ADZ</t>
  </si>
  <si>
    <t>CTG-BGA-CTG</t>
  </si>
  <si>
    <t>CLO-SMR-CLO</t>
  </si>
  <si>
    <t>BOG-VVC-BOG</t>
  </si>
  <si>
    <t>CLO-PSO-CLO</t>
  </si>
  <si>
    <t>BOG-CZU-BOG</t>
  </si>
  <si>
    <t>ADZ-BGA-ADZ</t>
  </si>
  <si>
    <t>CAQ-EOH-CAQ</t>
  </si>
  <si>
    <t>OTRAS</t>
  </si>
  <si>
    <t>BOG-MIA-BOG</t>
  </si>
  <si>
    <t>MDE-MIA-MDE</t>
  </si>
  <si>
    <t>BOG-FLL-BOG</t>
  </si>
  <si>
    <t>CLO-MIA-CLO</t>
  </si>
  <si>
    <t>BOG-JFK-BOG</t>
  </si>
  <si>
    <t>BOG-IAH-BOG</t>
  </si>
  <si>
    <t>BOG-MCO-BOG</t>
  </si>
  <si>
    <t>BAQ-MIA-BAQ</t>
  </si>
  <si>
    <t>BOG-LAX-BOG</t>
  </si>
  <si>
    <t>MDE-FLL-MDE</t>
  </si>
  <si>
    <t>CTG-FLL-CTG</t>
  </si>
  <si>
    <t>CTG-MIA-CTG</t>
  </si>
  <si>
    <t>BOG-EWR-BOG</t>
  </si>
  <si>
    <t>MDE-JFK-MDE</t>
  </si>
  <si>
    <t>BOG-YYZ-BOG</t>
  </si>
  <si>
    <t>BOG-ATL-BOG</t>
  </si>
  <si>
    <t>CTG-JFK-CTG</t>
  </si>
  <si>
    <t>BOG-IAD-BOG</t>
  </si>
  <si>
    <t>BOG-DFW-BOG</t>
  </si>
  <si>
    <t>PEI-JFK-PEI</t>
  </si>
  <si>
    <t>AXM-FLL-AXM</t>
  </si>
  <si>
    <t>CTG-ATL-CTG</t>
  </si>
  <si>
    <t>MDE-ATL-MDE</t>
  </si>
  <si>
    <t>MDE-EWR-MDE</t>
  </si>
  <si>
    <t>BOG-LIM-BOG</t>
  </si>
  <si>
    <t>BOG-UIO-BOG</t>
  </si>
  <si>
    <t>BOG-SCL-BOG</t>
  </si>
  <si>
    <t>BOG-BUE-BOG</t>
  </si>
  <si>
    <t>BOG-GYE-BOG</t>
  </si>
  <si>
    <t>BOG-GRU-BOG</t>
  </si>
  <si>
    <t>BOG-CCS-BOG</t>
  </si>
  <si>
    <t>CTG-LIM-CTG</t>
  </si>
  <si>
    <t>BOG-RIO-BOG</t>
  </si>
  <si>
    <t>BOG-VLN-BOG</t>
  </si>
  <si>
    <t>MDE-LIM-MDE</t>
  </si>
  <si>
    <t>CLO-GYE-CLO</t>
  </si>
  <si>
    <t>BOG-LPB-BOG</t>
  </si>
  <si>
    <t>CLO-LIM-CLO</t>
  </si>
  <si>
    <t>CLO-ESM-CLO</t>
  </si>
  <si>
    <t>BOG-FOR-BOG</t>
  </si>
  <si>
    <t>BOG-SRZ-BOG</t>
  </si>
  <si>
    <t>BOG-MAD-BOG</t>
  </si>
  <si>
    <t>MDE-MAD-MDE</t>
  </si>
  <si>
    <t>CLO-MAD-CLO</t>
  </si>
  <si>
    <t>BOG-BCN-BOG</t>
  </si>
  <si>
    <t>BOG-FRA-BOG</t>
  </si>
  <si>
    <t>BOG-CDG-BOG</t>
  </si>
  <si>
    <t>BOG-AMS-BOG</t>
  </si>
  <si>
    <t>PEI-MAD-PEI</t>
  </si>
  <si>
    <t>BOG-IST-BOG</t>
  </si>
  <si>
    <t>CLO-BCN-CLO</t>
  </si>
  <si>
    <t>BAQ-MAD-BAQ</t>
  </si>
  <si>
    <t>CTG-MAD-CTG</t>
  </si>
  <si>
    <t>BOG-LIS-BOG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</si>
  <si>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</si>
  <si>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</si>
  <si>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</si>
  <si>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</si>
  <si>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</si>
  <si>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</si>
  <si>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</si>
  <si>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</si>
  <si>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BOG-PUJ-BOG</t>
  </si>
  <si>
    <t>BOG-SAL-BOG</t>
  </si>
  <si>
    <t>PEI-PTY-PEI</t>
  </si>
  <si>
    <t>ADZ-PTY-ADZ</t>
  </si>
  <si>
    <t>MDE-MEX-MDE</t>
  </si>
  <si>
    <t>BOG-SDQ-BOG</t>
  </si>
  <si>
    <t>MDE-PAC-MDE</t>
  </si>
  <si>
    <t>BGA-PTY-BGA</t>
  </si>
  <si>
    <t>AXM-PAC-AXM</t>
  </si>
  <si>
    <t>MDE-SAL-MDE</t>
  </si>
  <si>
    <t>CLO-SAL-CLO</t>
  </si>
  <si>
    <t>BOG-AUA-BOG</t>
  </si>
  <si>
    <t>BOG-HAV-BOG</t>
  </si>
  <si>
    <t>BOG-CUR-BOG</t>
  </si>
  <si>
    <t>CLO-AUA-CLO</t>
  </si>
  <si>
    <t>MDE-CUR-MDE</t>
  </si>
  <si>
    <t>MDE-AUA-MDE</t>
  </si>
  <si>
    <t>BOG-BGI-BOG</t>
  </si>
  <si>
    <t>ESTADOS UNIDOS</t>
  </si>
  <si>
    <t>CANADA</t>
  </si>
  <si>
    <t>PUERTO RICO</t>
  </si>
  <si>
    <t>PERU</t>
  </si>
  <si>
    <t>ECUADOR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</si>
  <si>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</si>
  <si>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</si>
  <si>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</si>
  <si>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</si>
  <si>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</si>
  <si>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</si>
  <si>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</si>
  <si>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</si>
  <si>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INGLATERRA</t>
  </si>
  <si>
    <t>FRANCIA</t>
  </si>
  <si>
    <t>ALEMANIA</t>
  </si>
  <si>
    <t>ITALIA</t>
  </si>
  <si>
    <t>HOLANDA</t>
  </si>
  <si>
    <t>AUSTRALIA</t>
  </si>
  <si>
    <t>TURQUIA</t>
  </si>
  <si>
    <t>BELGICA</t>
  </si>
  <si>
    <t>SUIZA</t>
  </si>
  <si>
    <t>PORTUGAL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</si>
  <si>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</si>
  <si>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</si>
  <si>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</si>
  <si>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</si>
  <si>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</si>
  <si>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</si>
  <si>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</si>
  <si>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</si>
  <si>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JAMAICA</t>
  </si>
  <si>
    <t>ANTILLAS HOLANDESAS</t>
  </si>
  <si>
    <t>CUBA</t>
  </si>
  <si>
    <t>BARBADOS</t>
  </si>
  <si>
    <t>BOG-CPQ-BOG</t>
  </si>
  <si>
    <t>MDE-UIO-MDE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</si>
  <si>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</si>
  <si>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</si>
  <si>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</si>
  <si>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</si>
  <si>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</si>
  <si>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</si>
  <si>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</si>
  <si>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</si>
  <si>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</si>
  <si>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</si>
  <si>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</si>
  <si>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</si>
  <si>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</si>
  <si>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</si>
  <si>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</si>
  <si>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</si>
  <si>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</si>
  <si>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</si>
  <si>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</si>
  <si>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</si>
  <si>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</si>
  <si>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</si>
  <si>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</si>
  <si>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</si>
  <si>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</si>
  <si>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</si>
  <si>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VALLEDUPAR</t>
  </si>
  <si>
    <t>VALLEDUPAR-ALFONSO LOPEZ P.</t>
  </si>
  <si>
    <t>ARMENIA</t>
  </si>
  <si>
    <t>ARMENIA - EL EDEN</t>
  </si>
  <si>
    <t>EL YOPAL</t>
  </si>
  <si>
    <t>NEIVA</t>
  </si>
  <si>
    <t>NEIVA - BENITO SALAS</t>
  </si>
  <si>
    <t>QUIBDO</t>
  </si>
  <si>
    <t>QUIBDO - EL CARAÑO</t>
  </si>
  <si>
    <t>PASTO</t>
  </si>
  <si>
    <t>PASTO - ANTONIO NARIQO</t>
  </si>
  <si>
    <t>LETICIA</t>
  </si>
  <si>
    <t>LETICIA-ALFREDO VASQUEZ COBO</t>
  </si>
  <si>
    <t>CAREPA</t>
  </si>
  <si>
    <t>ANTONIO ROLDAN BETANCOURT</t>
  </si>
  <si>
    <t>MANIZALES</t>
  </si>
  <si>
    <t>MANIZALES - LA NUBIA</t>
  </si>
  <si>
    <t>VILLAVICENCIO</t>
  </si>
  <si>
    <t>VANGUARDIA</t>
  </si>
  <si>
    <t>IBAGUE</t>
  </si>
  <si>
    <t>IBAGUE - PERALES</t>
  </si>
  <si>
    <t>RIOHACHA</t>
  </si>
  <si>
    <t>RIOHACHA-ALMIRANTE PADILLA</t>
  </si>
  <si>
    <t>BARRANCABERMEJA</t>
  </si>
  <si>
    <t>BARRANCABERMEJA-YARIGUIES</t>
  </si>
  <si>
    <t>POPAYAN</t>
  </si>
  <si>
    <t>POPAYAN - GMOLEON VALENCIA</t>
  </si>
  <si>
    <t>ARAUCA - MUNICIPIO</t>
  </si>
  <si>
    <t>ARAUCA - SANTIAGO PEREZ QUIROZ</t>
  </si>
  <si>
    <t>TUMACO</t>
  </si>
  <si>
    <t>TUMACO - LA FLORIDA</t>
  </si>
  <si>
    <t>FLORENCIA</t>
  </si>
  <si>
    <t>GUSTAVO ARTUNDUAGA PAREDES</t>
  </si>
  <si>
    <t>COROZAL</t>
  </si>
  <si>
    <t>COROZAL - LAS BRUJAS</t>
  </si>
  <si>
    <t>PUERTO ASIS</t>
  </si>
  <si>
    <t>PUERTO ASIS - 3 DE MAYO</t>
  </si>
  <si>
    <t>PUERTO GAITAN</t>
  </si>
  <si>
    <t>MORELIA</t>
  </si>
  <si>
    <t>PROVIDENCIA</t>
  </si>
  <si>
    <t>PROVIDENCIA- EL EMBRUJO</t>
  </si>
  <si>
    <t>MAICAO</t>
  </si>
  <si>
    <t>PUERTO CARRENO</t>
  </si>
  <si>
    <t>CARREÑO-GERMAN OLANO</t>
  </si>
  <si>
    <t>PUERTO INIRIDA</t>
  </si>
  <si>
    <t>PUERTO INIRIDA - CESAR GAVIRIA TRUJ</t>
  </si>
  <si>
    <t>BAHIA SOLANO</t>
  </si>
  <si>
    <t>BAHIA SOLANO - JOSE C. MUTIS</t>
  </si>
  <si>
    <t>MITU</t>
  </si>
  <si>
    <t>GUAPI</t>
  </si>
  <si>
    <t>GUAPI - JUAN CASIANO</t>
  </si>
  <si>
    <t>VILLA GARZON</t>
  </si>
  <si>
    <t>SARAVENA-COLONIZADORES</t>
  </si>
  <si>
    <t>CAUCASIA</t>
  </si>
  <si>
    <t>CAUCASIA- JUAN H. WHITE</t>
  </si>
  <si>
    <t>SAN JOSE DEL GUAVIARE</t>
  </si>
  <si>
    <t>URIBIA</t>
  </si>
  <si>
    <t>PUERTO BOLIVAR - PORTETE</t>
  </si>
  <si>
    <t>NUQUI</t>
  </si>
  <si>
    <t>NUQUI - REYES MURILLO</t>
  </si>
  <si>
    <t>LA MACARENA</t>
  </si>
  <si>
    <t>LA MACARENA - META</t>
  </si>
  <si>
    <t>CUMARIBO</t>
  </si>
  <si>
    <t>PITALITO</t>
  </si>
  <si>
    <t>PITALITO -CONTADOR</t>
  </si>
  <si>
    <t>EL BAGRE</t>
  </si>
  <si>
    <t>PUERTO LEGUIZAMO</t>
  </si>
  <si>
    <t>TOLU</t>
  </si>
  <si>
    <t>ALDANA</t>
  </si>
  <si>
    <t>IPIALES - SAN LUIS</t>
  </si>
  <si>
    <t>LOMA DE CHIRIGUANA</t>
  </si>
  <si>
    <t>CALENTURITAS</t>
  </si>
  <si>
    <t>BUENAVENTURA</t>
  </si>
  <si>
    <t>BUENAVENTURA - GERARDO TOBAR LOPEZ</t>
  </si>
  <si>
    <t>FLANDES</t>
  </si>
  <si>
    <t>GIRARDOT SANTIAGO VILA</t>
  </si>
  <si>
    <t>MIRAFLORES - GUAVIARE</t>
  </si>
  <si>
    <t>MIRAFLORES</t>
  </si>
  <si>
    <t>TARAIRA</t>
  </si>
  <si>
    <t>LA PEDRERA</t>
  </si>
  <si>
    <t>SANTA RITA - VICHADA</t>
  </si>
  <si>
    <t>CENTRO ADM. "MARANDUA"</t>
  </si>
  <si>
    <t>GUAINIA (BARRANCO MINAS)</t>
  </si>
  <si>
    <t>BARRANCO MINAS</t>
  </si>
  <si>
    <t>CARURU</t>
  </si>
  <si>
    <t>SOLANO</t>
  </si>
  <si>
    <t>SAN FELIPE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</si>
</sst>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12"/>
      <name val="Century Gothic"/>
      <family val="2"/>
    </font>
    <font>
      <sz val="13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4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4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</fills>
  <borders count="2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thin">
        <color theme="0" tint="-0.149959996342659"/>
      </top>
      <bottom style="thick"/>
    </border>
    <border>
      <left style="thick"/>
      <right style="medium"/>
      <top style="thin">
        <color theme="0" tint="-0.149959996342659"/>
      </top>
      <bottom>
        <color indexed="63"/>
      </bottom>
    </border>
    <border>
      <left style="medium"/>
      <right style="thin"/>
      <top style="thin">
        <color theme="0" tint="-0.149959996342659"/>
      </top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 style="double"/>
      <right style="thin"/>
      <top style="thin">
        <color theme="0" tint="-0.149959996342659"/>
      </top>
      <bottom>
        <color indexed="63"/>
      </bottom>
    </border>
    <border>
      <left style="thin"/>
      <right style="medium"/>
      <top style="thin">
        <color theme="0" tint="-0.149959996342659"/>
      </top>
      <bottom>
        <color indexed="63"/>
      </bottom>
    </border>
    <border>
      <left style="thick"/>
      <right style="thin"/>
      <top style="thin">
        <color theme="0" tint="-0.149959996342659"/>
      </top>
      <bottom>
        <color indexed="63"/>
      </bottom>
    </border>
    <border>
      <left style="thin"/>
      <right style="thick"/>
      <top style="thin">
        <color theme="0" tint="-0.149959996342659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760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37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38" xfId="64" applyNumberFormat="1" applyFont="1" applyFill="1" applyBorder="1" applyAlignment="1">
      <alignment horizontal="center" vertical="center" wrapText="1"/>
      <protection/>
    </xf>
    <xf numFmtId="49" fontId="5" fillId="35" borderId="39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6" borderId="40" xfId="64" applyNumberFormat="1" applyFont="1" applyFill="1" applyBorder="1">
      <alignment/>
      <protection/>
    </xf>
    <xf numFmtId="3" fontId="26" fillId="36" borderId="41" xfId="64" applyNumberFormat="1" applyFont="1" applyFill="1" applyBorder="1">
      <alignment/>
      <protection/>
    </xf>
    <xf numFmtId="3" fontId="26" fillId="36" borderId="42" xfId="64" applyNumberFormat="1" applyFont="1" applyFill="1" applyBorder="1">
      <alignment/>
      <protection/>
    </xf>
    <xf numFmtId="10" fontId="26" fillId="36" borderId="43" xfId="64" applyNumberFormat="1" applyFont="1" applyFill="1" applyBorder="1">
      <alignment/>
      <protection/>
    </xf>
    <xf numFmtId="0" fontId="26" fillId="36" borderId="42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7" borderId="44" xfId="58" applyNumberFormat="1" applyFont="1" applyFill="1" applyBorder="1" applyAlignment="1">
      <alignment horizontal="right" vertical="center"/>
      <protection/>
    </xf>
    <xf numFmtId="3" fontId="27" fillId="37" borderId="45" xfId="58" applyNumberFormat="1" applyFont="1" applyFill="1" applyBorder="1" applyAlignment="1">
      <alignment vertical="center"/>
      <protection/>
    </xf>
    <xf numFmtId="3" fontId="27" fillId="37" borderId="46" xfId="58" applyNumberFormat="1" applyFont="1" applyFill="1" applyBorder="1" applyAlignment="1">
      <alignment vertical="center"/>
      <protection/>
    </xf>
    <xf numFmtId="3" fontId="27" fillId="37" borderId="47" xfId="58" applyNumberFormat="1" applyFont="1" applyFill="1" applyBorder="1" applyAlignment="1">
      <alignment vertical="center"/>
      <protection/>
    </xf>
    <xf numFmtId="3" fontId="27" fillId="37" borderId="48" xfId="58" applyNumberFormat="1" applyFont="1" applyFill="1" applyBorder="1" applyAlignment="1">
      <alignment vertical="center"/>
      <protection/>
    </xf>
    <xf numFmtId="181" fontId="27" fillId="37" borderId="49" xfId="58" applyNumberFormat="1" applyFont="1" applyFill="1" applyBorder="1" applyAlignment="1">
      <alignment vertical="center"/>
      <protection/>
    </xf>
    <xf numFmtId="3" fontId="27" fillId="37" borderId="50" xfId="58" applyNumberFormat="1" applyFont="1" applyFill="1" applyBorder="1" applyAlignment="1">
      <alignment vertical="center"/>
      <protection/>
    </xf>
    <xf numFmtId="10" fontId="27" fillId="37" borderId="49" xfId="58" applyNumberFormat="1" applyFont="1" applyFill="1" applyBorder="1" applyAlignment="1">
      <alignment horizontal="right" vertical="center"/>
      <protection/>
    </xf>
    <xf numFmtId="3" fontId="27" fillId="37" borderId="51" xfId="58" applyNumberFormat="1" applyFont="1" applyFill="1" applyBorder="1" applyAlignment="1">
      <alignment vertical="center"/>
      <protection/>
    </xf>
    <xf numFmtId="0" fontId="27" fillId="37" borderId="52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3" xfId="58" applyNumberFormat="1" applyFont="1" applyFill="1" applyBorder="1" applyAlignment="1">
      <alignment horizontal="center" vertical="center" wrapText="1"/>
      <protection/>
    </xf>
    <xf numFmtId="49" fontId="13" fillId="35" borderId="54" xfId="58" applyNumberFormat="1" applyFont="1" applyFill="1" applyBorder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57" xfId="58" applyNumberFormat="1" applyFont="1" applyFill="1" applyBorder="1" applyAlignment="1">
      <alignment horizontal="right"/>
      <protection/>
    </xf>
    <xf numFmtId="3" fontId="12" fillId="38" borderId="58" xfId="58" applyNumberFormat="1" applyFont="1" applyFill="1" applyBorder="1">
      <alignment/>
      <protection/>
    </xf>
    <xf numFmtId="3" fontId="12" fillId="38" borderId="59" xfId="58" applyNumberFormat="1" applyFont="1" applyFill="1" applyBorder="1">
      <alignment/>
      <protection/>
    </xf>
    <xf numFmtId="3" fontId="12" fillId="38" borderId="60" xfId="58" applyNumberFormat="1" applyFont="1" applyFill="1" applyBorder="1">
      <alignment/>
      <protection/>
    </xf>
    <xf numFmtId="10" fontId="12" fillId="38" borderId="61" xfId="58" applyNumberFormat="1" applyFont="1" applyFill="1" applyBorder="1">
      <alignment/>
      <protection/>
    </xf>
    <xf numFmtId="10" fontId="12" fillId="38" borderId="61" xfId="58" applyNumberFormat="1" applyFont="1" applyFill="1" applyBorder="1" applyAlignment="1">
      <alignment horizontal="right"/>
      <protection/>
    </xf>
    <xf numFmtId="0" fontId="12" fillId="38" borderId="62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63" xfId="58" applyNumberFormat="1" applyFont="1" applyFill="1" applyBorder="1" applyAlignment="1">
      <alignment horizontal="right" vertical="center"/>
      <protection/>
    </xf>
    <xf numFmtId="3" fontId="12" fillId="38" borderId="64" xfId="58" applyNumberFormat="1" applyFont="1" applyFill="1" applyBorder="1" applyAlignment="1">
      <alignment vertical="center"/>
      <protection/>
    </xf>
    <xf numFmtId="3" fontId="12" fillId="38" borderId="65" xfId="58" applyNumberFormat="1" applyFont="1" applyFill="1" applyBorder="1" applyAlignment="1">
      <alignment vertical="center"/>
      <protection/>
    </xf>
    <xf numFmtId="3" fontId="12" fillId="38" borderId="66" xfId="58" applyNumberFormat="1" applyFont="1" applyFill="1" applyBorder="1" applyAlignment="1">
      <alignment vertical="center"/>
      <protection/>
    </xf>
    <xf numFmtId="10" fontId="12" fillId="38" borderId="67" xfId="58" applyNumberFormat="1" applyFont="1" applyFill="1" applyBorder="1" applyAlignment="1">
      <alignment vertical="center"/>
      <protection/>
    </xf>
    <xf numFmtId="10" fontId="12" fillId="38" borderId="67" xfId="58" applyNumberFormat="1" applyFont="1" applyFill="1" applyBorder="1" applyAlignment="1">
      <alignment horizontal="right" vertical="center"/>
      <protection/>
    </xf>
    <xf numFmtId="0" fontId="12" fillId="38" borderId="68" xfId="58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0" fontId="26" fillId="37" borderId="69" xfId="58" applyNumberFormat="1" applyFont="1" applyFill="1" applyBorder="1" applyAlignment="1">
      <alignment horizontal="right" vertical="center"/>
      <protection/>
    </xf>
    <xf numFmtId="3" fontId="26" fillId="37" borderId="70" xfId="58" applyNumberFormat="1" applyFont="1" applyFill="1" applyBorder="1" applyAlignment="1">
      <alignment vertical="center"/>
      <protection/>
    </xf>
    <xf numFmtId="3" fontId="26" fillId="37" borderId="71" xfId="58" applyNumberFormat="1" applyFont="1" applyFill="1" applyBorder="1" applyAlignment="1">
      <alignment vertical="center"/>
      <protection/>
    </xf>
    <xf numFmtId="3" fontId="26" fillId="37" borderId="72" xfId="58" applyNumberFormat="1" applyFont="1" applyFill="1" applyBorder="1" applyAlignment="1">
      <alignment vertical="center"/>
      <protection/>
    </xf>
    <xf numFmtId="9" fontId="26" fillId="37" borderId="73" xfId="58" applyNumberFormat="1" applyFont="1" applyFill="1" applyBorder="1" applyAlignment="1">
      <alignment vertical="center"/>
      <protection/>
    </xf>
    <xf numFmtId="0" fontId="26" fillId="37" borderId="74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3" xfId="58" applyNumberFormat="1" applyFont="1" applyFill="1" applyBorder="1" applyAlignment="1">
      <alignment horizontal="center" vertical="center" wrapText="1"/>
      <protection/>
    </xf>
    <xf numFmtId="49" fontId="12" fillId="35" borderId="54" xfId="58" applyNumberFormat="1" applyFont="1" applyFill="1" applyBorder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57" xfId="58" applyNumberFormat="1" applyFont="1" applyFill="1" applyBorder="1" applyAlignment="1">
      <alignment horizontal="right"/>
      <protection/>
    </xf>
    <xf numFmtId="3" fontId="6" fillId="38" borderId="75" xfId="58" applyNumberFormat="1" applyFont="1" applyFill="1" applyBorder="1">
      <alignment/>
      <protection/>
    </xf>
    <xf numFmtId="3" fontId="6" fillId="38" borderId="76" xfId="58" applyNumberFormat="1" applyFont="1" applyFill="1" applyBorder="1">
      <alignment/>
      <protection/>
    </xf>
    <xf numFmtId="3" fontId="6" fillId="38" borderId="58" xfId="58" applyNumberFormat="1" applyFont="1" applyFill="1" applyBorder="1">
      <alignment/>
      <protection/>
    </xf>
    <xf numFmtId="3" fontId="6" fillId="38" borderId="59" xfId="58" applyNumberFormat="1" applyFont="1" applyFill="1" applyBorder="1">
      <alignment/>
      <protection/>
    </xf>
    <xf numFmtId="3" fontId="6" fillId="38" borderId="60" xfId="58" applyNumberFormat="1" applyFont="1" applyFill="1" applyBorder="1">
      <alignment/>
      <protection/>
    </xf>
    <xf numFmtId="10" fontId="6" fillId="38" borderId="61" xfId="58" applyNumberFormat="1" applyFont="1" applyFill="1" applyBorder="1">
      <alignment/>
      <protection/>
    </xf>
    <xf numFmtId="10" fontId="6" fillId="38" borderId="61" xfId="58" applyNumberFormat="1" applyFont="1" applyFill="1" applyBorder="1" applyAlignment="1">
      <alignment horizontal="right"/>
      <protection/>
    </xf>
    <xf numFmtId="0" fontId="6" fillId="38" borderId="62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8" borderId="63" xfId="58" applyNumberFormat="1" applyFont="1" applyFill="1" applyBorder="1" applyAlignment="1">
      <alignment horizontal="right"/>
      <protection/>
    </xf>
    <xf numFmtId="3" fontId="6" fillId="38" borderId="77" xfId="58" applyNumberFormat="1" applyFont="1" applyFill="1" applyBorder="1">
      <alignment/>
      <protection/>
    </xf>
    <xf numFmtId="3" fontId="6" fillId="38" borderId="78" xfId="58" applyNumberFormat="1" applyFont="1" applyFill="1" applyBorder="1">
      <alignment/>
      <protection/>
    </xf>
    <xf numFmtId="3" fontId="6" fillId="38" borderId="64" xfId="58" applyNumberFormat="1" applyFont="1" applyFill="1" applyBorder="1">
      <alignment/>
      <protection/>
    </xf>
    <xf numFmtId="3" fontId="6" fillId="38" borderId="65" xfId="58" applyNumberFormat="1" applyFont="1" applyFill="1" applyBorder="1">
      <alignment/>
      <protection/>
    </xf>
    <xf numFmtId="3" fontId="6" fillId="38" borderId="66" xfId="58" applyNumberFormat="1" applyFont="1" applyFill="1" applyBorder="1">
      <alignment/>
      <protection/>
    </xf>
    <xf numFmtId="10" fontId="6" fillId="38" borderId="67" xfId="58" applyNumberFormat="1" applyFont="1" applyFill="1" applyBorder="1">
      <alignment/>
      <protection/>
    </xf>
    <xf numFmtId="10" fontId="6" fillId="38" borderId="67" xfId="58" applyNumberFormat="1" applyFont="1" applyFill="1" applyBorder="1" applyAlignment="1">
      <alignment horizontal="right"/>
      <protection/>
    </xf>
    <xf numFmtId="0" fontId="6" fillId="38" borderId="68" xfId="58" applyFont="1" applyFill="1" applyBorder="1">
      <alignment/>
      <protection/>
    </xf>
    <xf numFmtId="10" fontId="27" fillId="8" borderId="69" xfId="58" applyNumberFormat="1" applyFont="1" applyFill="1" applyBorder="1" applyAlignment="1">
      <alignment horizontal="right" vertical="center"/>
      <protection/>
    </xf>
    <xf numFmtId="3" fontId="27" fillId="8" borderId="79" xfId="58" applyNumberFormat="1" applyFont="1" applyFill="1" applyBorder="1" applyAlignment="1">
      <alignment vertical="center"/>
      <protection/>
    </xf>
    <xf numFmtId="3" fontId="27" fillId="8" borderId="80" xfId="58" applyNumberFormat="1" applyFont="1" applyFill="1" applyBorder="1" applyAlignment="1">
      <alignment vertical="center"/>
      <protection/>
    </xf>
    <xf numFmtId="3" fontId="27" fillId="8" borderId="81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82" xfId="58" applyNumberFormat="1" applyFont="1" applyFill="1" applyBorder="1" applyAlignment="1">
      <alignment vertical="center"/>
      <protection/>
    </xf>
    <xf numFmtId="10" fontId="27" fillId="8" borderId="83" xfId="58" applyNumberFormat="1" applyFont="1" applyFill="1" applyBorder="1" applyAlignment="1">
      <alignment vertical="center"/>
      <protection/>
    </xf>
    <xf numFmtId="10" fontId="27" fillId="8" borderId="83" xfId="58" applyNumberFormat="1" applyFont="1" applyFill="1" applyBorder="1" applyAlignment="1">
      <alignment horizontal="right" vertical="center"/>
      <protection/>
    </xf>
    <xf numFmtId="0" fontId="27" fillId="8" borderId="84" xfId="58" applyNumberFormat="1" applyFont="1" applyFill="1" applyBorder="1" applyAlignment="1">
      <alignment vertical="center"/>
      <protection/>
    </xf>
    <xf numFmtId="0" fontId="27" fillId="36" borderId="84" xfId="58" applyNumberFormat="1" applyFont="1" applyFill="1" applyBorder="1" applyAlignment="1">
      <alignment vertical="center"/>
      <protection/>
    </xf>
    <xf numFmtId="3" fontId="12" fillId="38" borderId="78" xfId="58" applyNumberFormat="1" applyFont="1" applyFill="1" applyBorder="1" applyAlignment="1">
      <alignment vertical="center"/>
      <protection/>
    </xf>
    <xf numFmtId="10" fontId="12" fillId="38" borderId="85" xfId="58" applyNumberFormat="1" applyFont="1" applyFill="1" applyBorder="1" applyAlignment="1">
      <alignment horizontal="right" vertical="center"/>
      <protection/>
    </xf>
    <xf numFmtId="3" fontId="12" fillId="38" borderId="86" xfId="58" applyNumberFormat="1" applyFont="1" applyFill="1" applyBorder="1" applyAlignment="1">
      <alignment vertical="center"/>
      <protection/>
    </xf>
    <xf numFmtId="3" fontId="12" fillId="38" borderId="87" xfId="58" applyNumberFormat="1" applyFont="1" applyFill="1" applyBorder="1" applyAlignment="1">
      <alignment vertical="center"/>
      <protection/>
    </xf>
    <xf numFmtId="3" fontId="12" fillId="38" borderId="88" xfId="58" applyNumberFormat="1" applyFont="1" applyFill="1" applyBorder="1" applyAlignment="1">
      <alignment vertical="center"/>
      <protection/>
    </xf>
    <xf numFmtId="10" fontId="12" fillId="38" borderId="89" xfId="58" applyNumberFormat="1" applyFont="1" applyFill="1" applyBorder="1" applyAlignment="1">
      <alignment vertical="center"/>
      <protection/>
    </xf>
    <xf numFmtId="10" fontId="12" fillId="38" borderId="89" xfId="58" applyNumberFormat="1" applyFont="1" applyFill="1" applyBorder="1" applyAlignment="1">
      <alignment horizontal="right" vertical="center"/>
      <protection/>
    </xf>
    <xf numFmtId="0" fontId="12" fillId="38" borderId="90" xfId="58" applyFont="1" applyFill="1" applyBorder="1" applyAlignment="1">
      <alignment vertical="center"/>
      <protection/>
    </xf>
    <xf numFmtId="10" fontId="26" fillId="37" borderId="91" xfId="58" applyNumberFormat="1" applyFont="1" applyFill="1" applyBorder="1" applyAlignment="1">
      <alignment horizontal="right" vertical="center"/>
      <protection/>
    </xf>
    <xf numFmtId="3" fontId="26" fillId="37" borderId="47" xfId="58" applyNumberFormat="1" applyFont="1" applyFill="1" applyBorder="1" applyAlignment="1">
      <alignment vertical="center"/>
      <protection/>
    </xf>
    <xf numFmtId="3" fontId="26" fillId="37" borderId="46" xfId="58" applyNumberFormat="1" applyFont="1" applyFill="1" applyBorder="1" applyAlignment="1">
      <alignment vertical="center"/>
      <protection/>
    </xf>
    <xf numFmtId="3" fontId="26" fillId="37" borderId="51" xfId="58" applyNumberFormat="1" applyFont="1" applyFill="1" applyBorder="1" applyAlignment="1">
      <alignment vertical="center"/>
      <protection/>
    </xf>
    <xf numFmtId="181" fontId="26" fillId="37" borderId="92" xfId="58" applyNumberFormat="1" applyFont="1" applyFill="1" applyBorder="1" applyAlignment="1">
      <alignment vertical="center"/>
      <protection/>
    </xf>
    <xf numFmtId="0" fontId="26" fillId="37" borderId="52" xfId="58" applyNumberFormat="1" applyFont="1" applyFill="1" applyBorder="1" applyAlignment="1">
      <alignment vertical="center"/>
      <protection/>
    </xf>
    <xf numFmtId="10" fontId="27" fillId="37" borderId="69" xfId="58" applyNumberFormat="1" applyFont="1" applyFill="1" applyBorder="1" applyAlignment="1">
      <alignment horizontal="right" vertical="center"/>
      <protection/>
    </xf>
    <xf numFmtId="3" fontId="27" fillId="37" borderId="81" xfId="58" applyNumberFormat="1" applyFont="1" applyFill="1" applyBorder="1" applyAlignment="1">
      <alignment vertical="center"/>
      <protection/>
    </xf>
    <xf numFmtId="3" fontId="27" fillId="37" borderId="80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82" xfId="58" applyNumberFormat="1" applyFont="1" applyFill="1" applyBorder="1" applyAlignment="1">
      <alignment vertical="center"/>
      <protection/>
    </xf>
    <xf numFmtId="0" fontId="27" fillId="37" borderId="84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57" xfId="58" applyNumberFormat="1" applyFont="1" applyFill="1" applyBorder="1" applyAlignment="1">
      <alignment horizontal="right" vertical="center"/>
      <protection/>
    </xf>
    <xf numFmtId="3" fontId="12" fillId="38" borderId="58" xfId="58" applyNumberFormat="1" applyFont="1" applyFill="1" applyBorder="1" applyAlignment="1">
      <alignment vertical="center"/>
      <protection/>
    </xf>
    <xf numFmtId="3" fontId="12" fillId="38" borderId="59" xfId="58" applyNumberFormat="1" applyFont="1" applyFill="1" applyBorder="1" applyAlignment="1">
      <alignment vertical="center"/>
      <protection/>
    </xf>
    <xf numFmtId="3" fontId="12" fillId="38" borderId="60" xfId="58" applyNumberFormat="1" applyFont="1" applyFill="1" applyBorder="1" applyAlignment="1">
      <alignment vertical="center"/>
      <protection/>
    </xf>
    <xf numFmtId="10" fontId="12" fillId="38" borderId="61" xfId="58" applyNumberFormat="1" applyFont="1" applyFill="1" applyBorder="1" applyAlignment="1">
      <alignment vertical="center"/>
      <protection/>
    </xf>
    <xf numFmtId="0" fontId="12" fillId="38" borderId="62" xfId="58" applyFont="1" applyFill="1" applyBorder="1" applyAlignment="1">
      <alignment vertical="center"/>
      <protection/>
    </xf>
    <xf numFmtId="181" fontId="27" fillId="37" borderId="83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17" fontId="36" fillId="0" borderId="0" xfId="57" applyNumberFormat="1" applyFont="1" applyFill="1">
      <alignment/>
      <protection/>
    </xf>
    <xf numFmtId="0" fontId="39" fillId="37" borderId="93" xfId="57" applyFont="1" applyFill="1" applyBorder="1">
      <alignment/>
      <protection/>
    </xf>
    <xf numFmtId="0" fontId="40" fillId="37" borderId="94" xfId="46" applyFont="1" applyFill="1" applyBorder="1" applyAlignment="1" applyProtection="1">
      <alignment horizontal="left" indent="1"/>
      <protection/>
    </xf>
    <xf numFmtId="0" fontId="39" fillId="37" borderId="95" xfId="57" applyFont="1" applyFill="1" applyBorder="1">
      <alignment/>
      <protection/>
    </xf>
    <xf numFmtId="0" fontId="40" fillId="37" borderId="96" xfId="46" applyFont="1" applyFill="1" applyBorder="1" applyAlignment="1" applyProtection="1">
      <alignment horizontal="left" indent="1"/>
      <protection/>
    </xf>
    <xf numFmtId="0" fontId="40" fillId="37" borderId="85" xfId="46" applyFont="1" applyFill="1" applyBorder="1" applyAlignment="1" applyProtection="1">
      <alignment horizontal="left" indent="1"/>
      <protection/>
    </xf>
    <xf numFmtId="0" fontId="110" fillId="7" borderId="97" xfId="60" applyFont="1" applyFill="1" applyBorder="1">
      <alignment/>
      <protection/>
    </xf>
    <xf numFmtId="0" fontId="110" fillId="7" borderId="0" xfId="60" applyFont="1" applyFill="1">
      <alignment/>
      <protection/>
    </xf>
    <xf numFmtId="0" fontId="111" fillId="7" borderId="98" xfId="60" applyFont="1" applyFill="1" applyBorder="1" applyAlignment="1">
      <alignment/>
      <protection/>
    </xf>
    <xf numFmtId="0" fontId="112" fillId="7" borderId="79" xfId="60" applyFont="1" applyFill="1" applyBorder="1" applyAlignment="1">
      <alignment/>
      <protection/>
    </xf>
    <xf numFmtId="0" fontId="113" fillId="7" borderId="98" xfId="60" applyFont="1" applyFill="1" applyBorder="1" applyAlignment="1">
      <alignment/>
      <protection/>
    </xf>
    <xf numFmtId="0" fontId="114" fillId="7" borderId="79" xfId="60" applyFont="1" applyFill="1" applyBorder="1" applyAlignment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 applyAlignment="1">
      <alignment horizontal="left" indent="1"/>
      <protection/>
    </xf>
    <xf numFmtId="37" fontId="118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27" fillId="37" borderId="46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99" xfId="58" applyNumberFormat="1" applyFont="1" applyFill="1" applyBorder="1" applyAlignment="1">
      <alignment horizontal="center" vertical="center" wrapText="1"/>
      <protection/>
    </xf>
    <xf numFmtId="37" fontId="119" fillId="7" borderId="0" xfId="62" applyFont="1" applyFill="1" applyAlignment="1">
      <alignment horizontal="left" indent="1"/>
      <protection/>
    </xf>
    <xf numFmtId="37" fontId="120" fillId="7" borderId="0" xfId="62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46" applyFont="1" applyFill="1" applyAlignment="1" applyProtection="1">
      <alignment/>
      <protection/>
    </xf>
    <xf numFmtId="37" fontId="43" fillId="0" borderId="0" xfId="61" applyFont="1">
      <alignment/>
      <protection/>
    </xf>
    <xf numFmtId="10" fontId="14" fillId="38" borderId="63" xfId="58" applyNumberFormat="1" applyFont="1" applyFill="1" applyBorder="1" applyAlignment="1">
      <alignment horizontal="right"/>
      <protection/>
    </xf>
    <xf numFmtId="0" fontId="126" fillId="33" borderId="0" xfId="0" applyFont="1" applyFill="1" applyAlignment="1">
      <alignment vertical="center"/>
    </xf>
    <xf numFmtId="3" fontId="6" fillId="37" borderId="100" xfId="61" applyNumberFormat="1" applyFont="1" applyFill="1" applyBorder="1">
      <alignment/>
      <protection/>
    </xf>
    <xf numFmtId="3" fontId="6" fillId="37" borderId="0" xfId="61" applyNumberFormat="1" applyFont="1" applyFill="1" applyBorder="1">
      <alignment/>
      <protection/>
    </xf>
    <xf numFmtId="3" fontId="6" fillId="37" borderId="25" xfId="61" applyNumberFormat="1" applyFont="1" applyFill="1" applyBorder="1">
      <alignment/>
      <protection/>
    </xf>
    <xf numFmtId="37" fontId="6" fillId="37" borderId="25" xfId="61" applyFont="1" applyFill="1" applyBorder="1" applyAlignment="1" applyProtection="1">
      <alignment horizontal="right"/>
      <protection/>
    </xf>
    <xf numFmtId="3" fontId="6" fillId="37" borderId="0" xfId="61" applyNumberFormat="1" applyFont="1" applyFill="1" applyBorder="1" applyAlignment="1">
      <alignment horizontal="right"/>
      <protection/>
    </xf>
    <xf numFmtId="3" fontId="6" fillId="37" borderId="20" xfId="61" applyNumberFormat="1" applyFont="1" applyFill="1" applyBorder="1" applyAlignment="1">
      <alignment horizontal="right"/>
      <protection/>
    </xf>
    <xf numFmtId="37" fontId="3" fillId="37" borderId="25" xfId="61" applyFont="1" applyFill="1" applyBorder="1" applyAlignment="1" applyProtection="1">
      <alignment horizontal="right"/>
      <protection/>
    </xf>
    <xf numFmtId="2" fontId="6" fillId="37" borderId="20" xfId="61" applyNumberFormat="1" applyFont="1" applyFill="1" applyBorder="1" applyProtection="1">
      <alignment/>
      <protection/>
    </xf>
    <xf numFmtId="2" fontId="6" fillId="37" borderId="0" xfId="61" applyNumberFormat="1" applyFont="1" applyFill="1" applyBorder="1" applyProtection="1">
      <alignment/>
      <protection/>
    </xf>
    <xf numFmtId="2" fontId="6" fillId="37" borderId="11" xfId="61" applyNumberFormat="1" applyFont="1" applyFill="1" applyBorder="1" applyAlignment="1" applyProtection="1">
      <alignment horizontal="center"/>
      <protection/>
    </xf>
    <xf numFmtId="37" fontId="127" fillId="0" borderId="0" xfId="61" applyFont="1">
      <alignment/>
      <protection/>
    </xf>
    <xf numFmtId="10" fontId="27" fillId="37" borderId="98" xfId="58" applyNumberFormat="1" applyFont="1" applyFill="1" applyBorder="1" applyAlignment="1">
      <alignment horizontal="right" vertical="center"/>
      <protection/>
    </xf>
    <xf numFmtId="10" fontId="12" fillId="38" borderId="65" xfId="58" applyNumberFormat="1" applyFont="1" applyFill="1" applyBorder="1" applyAlignment="1">
      <alignment horizontal="right"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27" fillId="37" borderId="101" xfId="58" applyNumberFormat="1" applyFont="1" applyFill="1" applyBorder="1" applyAlignment="1">
      <alignment vertical="center"/>
      <protection/>
    </xf>
    <xf numFmtId="3" fontId="12" fillId="38" borderId="102" xfId="58" applyNumberFormat="1" applyFont="1" applyFill="1" applyBorder="1" applyAlignment="1">
      <alignment vertical="center"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28" fillId="0" borderId="0" xfId="61" applyFont="1">
      <alignment/>
      <protection/>
    </xf>
    <xf numFmtId="37" fontId="13" fillId="35" borderId="57" xfId="61" applyFont="1" applyFill="1" applyBorder="1" applyAlignment="1" applyProtection="1">
      <alignment horizontal="center"/>
      <protection/>
    </xf>
    <xf numFmtId="37" fontId="3" fillId="0" borderId="69" xfId="61" applyFont="1" applyFill="1" applyBorder="1" applyProtection="1">
      <alignment/>
      <protection/>
    </xf>
    <xf numFmtId="37" fontId="3" fillId="0" borderId="103" xfId="61" applyFont="1" applyFill="1" applyBorder="1" applyProtection="1">
      <alignment/>
      <protection/>
    </xf>
    <xf numFmtId="3" fontId="3" fillId="0" borderId="69" xfId="61" applyNumberFormat="1" applyFont="1" applyFill="1" applyBorder="1" applyAlignment="1">
      <alignment horizontal="right"/>
      <protection/>
    </xf>
    <xf numFmtId="3" fontId="3" fillId="0" borderId="104" xfId="61" applyNumberFormat="1" applyFont="1" applyFill="1" applyBorder="1" applyAlignment="1">
      <alignment horizontal="right"/>
      <protection/>
    </xf>
    <xf numFmtId="2" fontId="6" fillId="0" borderId="104" xfId="61" applyNumberFormat="1" applyFont="1" applyFill="1" applyBorder="1" applyAlignment="1" applyProtection="1">
      <alignment horizontal="right" indent="1"/>
      <protection/>
    </xf>
    <xf numFmtId="2" fontId="6" fillId="0" borderId="69" xfId="61" applyNumberFormat="1" applyFont="1" applyFill="1" applyBorder="1" applyAlignment="1" applyProtection="1">
      <alignment horizontal="right" indent="1"/>
      <protection/>
    </xf>
    <xf numFmtId="2" fontId="6" fillId="0" borderId="105" xfId="61" applyNumberFormat="1" applyFont="1" applyFill="1" applyBorder="1" applyAlignment="1" applyProtection="1">
      <alignment horizontal="center"/>
      <protection/>
    </xf>
    <xf numFmtId="37" fontId="129" fillId="0" borderId="0" xfId="61" applyFont="1">
      <alignment/>
      <protection/>
    </xf>
    <xf numFmtId="181" fontId="27" fillId="37" borderId="98" xfId="58" applyNumberFormat="1" applyFont="1" applyFill="1" applyBorder="1" applyAlignment="1">
      <alignment vertical="center"/>
      <protection/>
    </xf>
    <xf numFmtId="10" fontId="12" fillId="38" borderId="65" xfId="58" applyNumberFormat="1" applyFont="1" applyFill="1" applyBorder="1" applyAlignment="1">
      <alignment vertical="center"/>
      <protection/>
    </xf>
    <xf numFmtId="10" fontId="12" fillId="38" borderId="59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7" fillId="36" borderId="8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81" xfId="58" applyNumberFormat="1" applyFont="1" applyFill="1" applyBorder="1" applyAlignment="1">
      <alignment vertical="center"/>
      <protection/>
    </xf>
    <xf numFmtId="181" fontId="27" fillId="36" borderId="83" xfId="58" applyNumberFormat="1" applyFont="1" applyFill="1" applyBorder="1" applyAlignment="1">
      <alignment vertical="center"/>
      <protection/>
    </xf>
    <xf numFmtId="10" fontId="27" fillId="36" borderId="69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7" borderId="106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07" xfId="61" applyNumberFormat="1" applyFont="1" applyFill="1" applyBorder="1">
      <alignment/>
      <protection/>
    </xf>
    <xf numFmtId="3" fontId="3" fillId="0" borderId="107" xfId="61" applyNumberFormat="1" applyFont="1" applyFill="1" applyBorder="1" applyAlignment="1">
      <alignment horizontal="right"/>
      <protection/>
    </xf>
    <xf numFmtId="37" fontId="3" fillId="0" borderId="100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07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94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7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69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37" fontId="130" fillId="39" borderId="108" xfId="47" applyNumberFormat="1" applyFont="1" applyFill="1" applyBorder="1" applyAlignment="1">
      <alignment/>
    </xf>
    <xf numFmtId="37" fontId="42" fillId="39" borderId="109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10" xfId="61" applyFont="1" applyFill="1" applyBorder="1" applyAlignment="1" applyProtection="1">
      <alignment horizontal="center"/>
      <protection/>
    </xf>
    <xf numFmtId="10" fontId="26" fillId="37" borderId="111" xfId="58" applyNumberFormat="1" applyFont="1" applyFill="1" applyBorder="1" applyAlignment="1">
      <alignment horizontal="right" vertical="center"/>
      <protection/>
    </xf>
    <xf numFmtId="37" fontId="32" fillId="39" borderId="109" xfId="47" applyNumberFormat="1" applyFont="1" applyFill="1" applyBorder="1" applyAlignment="1">
      <alignment/>
    </xf>
    <xf numFmtId="37" fontId="32" fillId="39" borderId="108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2" fillId="0" borderId="0" xfId="61" applyFont="1" applyFill="1" applyBorder="1" applyAlignment="1" applyProtection="1">
      <alignment horizontal="left"/>
      <protection/>
    </xf>
    <xf numFmtId="37" fontId="131" fillId="0" borderId="25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 vertical="center"/>
      <protection/>
    </xf>
    <xf numFmtId="37" fontId="133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12" xfId="58" applyFont="1" applyFill="1" applyBorder="1">
      <alignment/>
      <protection/>
    </xf>
    <xf numFmtId="3" fontId="3" fillId="0" borderId="113" xfId="58" applyNumberFormat="1" applyFont="1" applyFill="1" applyBorder="1">
      <alignment/>
      <protection/>
    </xf>
    <xf numFmtId="3" fontId="3" fillId="0" borderId="114" xfId="58" applyNumberFormat="1" applyFont="1" applyFill="1" applyBorder="1">
      <alignment/>
      <protection/>
    </xf>
    <xf numFmtId="3" fontId="3" fillId="0" borderId="115" xfId="58" applyNumberFormat="1" applyFont="1" applyFill="1" applyBorder="1">
      <alignment/>
      <protection/>
    </xf>
    <xf numFmtId="10" fontId="3" fillId="0" borderId="116" xfId="58" applyNumberFormat="1" applyFont="1" applyFill="1" applyBorder="1">
      <alignment/>
      <protection/>
    </xf>
    <xf numFmtId="10" fontId="3" fillId="0" borderId="116" xfId="58" applyNumberFormat="1" applyFont="1" applyFill="1" applyBorder="1" applyAlignment="1">
      <alignment horizontal="right"/>
      <protection/>
    </xf>
    <xf numFmtId="10" fontId="3" fillId="0" borderId="117" xfId="58" applyNumberFormat="1" applyFont="1" applyFill="1" applyBorder="1" applyAlignment="1">
      <alignment horizontal="right"/>
      <protection/>
    </xf>
    <xf numFmtId="0" fontId="3" fillId="0" borderId="118" xfId="58" applyFont="1" applyFill="1" applyBorder="1">
      <alignment/>
      <protection/>
    </xf>
    <xf numFmtId="3" fontId="3" fillId="0" borderId="119" xfId="58" applyNumberFormat="1" applyFont="1" applyFill="1" applyBorder="1">
      <alignment/>
      <protection/>
    </xf>
    <xf numFmtId="3" fontId="3" fillId="0" borderId="120" xfId="58" applyNumberFormat="1" applyFont="1" applyFill="1" applyBorder="1">
      <alignment/>
      <protection/>
    </xf>
    <xf numFmtId="3" fontId="3" fillId="0" borderId="121" xfId="58" applyNumberFormat="1" applyFont="1" applyFill="1" applyBorder="1">
      <alignment/>
      <protection/>
    </xf>
    <xf numFmtId="10" fontId="3" fillId="0" borderId="122" xfId="58" applyNumberFormat="1" applyFont="1" applyFill="1" applyBorder="1">
      <alignment/>
      <protection/>
    </xf>
    <xf numFmtId="10" fontId="3" fillId="0" borderId="122" xfId="58" applyNumberFormat="1" applyFont="1" applyFill="1" applyBorder="1" applyAlignment="1">
      <alignment horizontal="right"/>
      <protection/>
    </xf>
    <xf numFmtId="10" fontId="3" fillId="0" borderId="123" xfId="58" applyNumberFormat="1" applyFont="1" applyFill="1" applyBorder="1" applyAlignment="1">
      <alignment horizontal="right"/>
      <protection/>
    </xf>
    <xf numFmtId="0" fontId="3" fillId="0" borderId="124" xfId="58" applyFont="1" applyFill="1" applyBorder="1">
      <alignment/>
      <protection/>
    </xf>
    <xf numFmtId="3" fontId="3" fillId="0" borderId="125" xfId="58" applyNumberFormat="1" applyFont="1" applyFill="1" applyBorder="1">
      <alignment/>
      <protection/>
    </xf>
    <xf numFmtId="3" fontId="3" fillId="0" borderId="126" xfId="58" applyNumberFormat="1" applyFont="1" applyFill="1" applyBorder="1">
      <alignment/>
      <protection/>
    </xf>
    <xf numFmtId="3" fontId="3" fillId="0" borderId="127" xfId="58" applyNumberFormat="1" applyFont="1" applyFill="1" applyBorder="1">
      <alignment/>
      <protection/>
    </xf>
    <xf numFmtId="10" fontId="3" fillId="0" borderId="128" xfId="58" applyNumberFormat="1" applyFont="1" applyFill="1" applyBorder="1">
      <alignment/>
      <protection/>
    </xf>
    <xf numFmtId="10" fontId="3" fillId="0" borderId="128" xfId="58" applyNumberFormat="1" applyFont="1" applyFill="1" applyBorder="1" applyAlignment="1">
      <alignment horizontal="right"/>
      <protection/>
    </xf>
    <xf numFmtId="10" fontId="3" fillId="0" borderId="129" xfId="58" applyNumberFormat="1" applyFont="1" applyFill="1" applyBorder="1" applyAlignment="1">
      <alignment horizontal="right"/>
      <protection/>
    </xf>
    <xf numFmtId="3" fontId="3" fillId="0" borderId="130" xfId="58" applyNumberFormat="1" applyFont="1" applyFill="1" applyBorder="1">
      <alignment/>
      <protection/>
    </xf>
    <xf numFmtId="3" fontId="3" fillId="0" borderId="131" xfId="58" applyNumberFormat="1" applyFont="1" applyFill="1" applyBorder="1">
      <alignment/>
      <protection/>
    </xf>
    <xf numFmtId="3" fontId="3" fillId="0" borderId="132" xfId="58" applyNumberFormat="1" applyFont="1" applyFill="1" applyBorder="1">
      <alignment/>
      <protection/>
    </xf>
    <xf numFmtId="3" fontId="3" fillId="0" borderId="133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10" fontId="6" fillId="0" borderId="116" xfId="58" applyNumberFormat="1" applyFont="1" applyFill="1" applyBorder="1" applyAlignment="1">
      <alignment horizontal="right"/>
      <protection/>
    </xf>
    <xf numFmtId="3" fontId="3" fillId="0" borderId="135" xfId="58" applyNumberFormat="1" applyFont="1" applyFill="1" applyBorder="1">
      <alignment/>
      <protection/>
    </xf>
    <xf numFmtId="3" fontId="3" fillId="0" borderId="136" xfId="58" applyNumberFormat="1" applyFont="1" applyFill="1" applyBorder="1">
      <alignment/>
      <protection/>
    </xf>
    <xf numFmtId="10" fontId="6" fillId="0" borderId="122" xfId="58" applyNumberFormat="1" applyFont="1" applyFill="1" applyBorder="1" applyAlignment="1">
      <alignment horizontal="right"/>
      <protection/>
    </xf>
    <xf numFmtId="3" fontId="3" fillId="0" borderId="137" xfId="58" applyNumberFormat="1" applyFont="1" applyFill="1" applyBorder="1">
      <alignment/>
      <protection/>
    </xf>
    <xf numFmtId="3" fontId="3" fillId="0" borderId="138" xfId="58" applyNumberFormat="1" applyFont="1" applyFill="1" applyBorder="1">
      <alignment/>
      <protection/>
    </xf>
    <xf numFmtId="10" fontId="6" fillId="0" borderId="128" xfId="58" applyNumberFormat="1" applyFont="1" applyFill="1" applyBorder="1" applyAlignment="1">
      <alignment horizontal="right"/>
      <protection/>
    </xf>
    <xf numFmtId="10" fontId="3" fillId="0" borderId="114" xfId="58" applyNumberFormat="1" applyFont="1" applyFill="1" applyBorder="1" applyAlignment="1">
      <alignment horizontal="right"/>
      <protection/>
    </xf>
    <xf numFmtId="3" fontId="3" fillId="0" borderId="139" xfId="58" applyNumberFormat="1" applyFont="1" applyFill="1" applyBorder="1">
      <alignment/>
      <protection/>
    </xf>
    <xf numFmtId="10" fontId="3" fillId="0" borderId="114" xfId="58" applyNumberFormat="1" applyFont="1" applyFill="1" applyBorder="1">
      <alignment/>
      <protection/>
    </xf>
    <xf numFmtId="10" fontId="3" fillId="0" borderId="120" xfId="58" applyNumberFormat="1" applyFont="1" applyFill="1" applyBorder="1" applyAlignment="1">
      <alignment horizontal="right"/>
      <protection/>
    </xf>
    <xf numFmtId="3" fontId="3" fillId="0" borderId="140" xfId="58" applyNumberFormat="1" applyFont="1" applyFill="1" applyBorder="1">
      <alignment/>
      <protection/>
    </xf>
    <xf numFmtId="10" fontId="3" fillId="0" borderId="120" xfId="58" applyNumberFormat="1" applyFont="1" applyFill="1" applyBorder="1">
      <alignment/>
      <protection/>
    </xf>
    <xf numFmtId="10" fontId="3" fillId="0" borderId="126" xfId="58" applyNumberFormat="1" applyFont="1" applyFill="1" applyBorder="1" applyAlignment="1">
      <alignment horizontal="right"/>
      <protection/>
    </xf>
    <xf numFmtId="3" fontId="3" fillId="0" borderId="141" xfId="58" applyNumberFormat="1" applyFont="1" applyFill="1" applyBorder="1">
      <alignment/>
      <protection/>
    </xf>
    <xf numFmtId="10" fontId="3" fillId="0" borderId="126" xfId="58" applyNumberFormat="1" applyFont="1" applyFill="1" applyBorder="1">
      <alignment/>
      <protection/>
    </xf>
    <xf numFmtId="3" fontId="6" fillId="0" borderId="119" xfId="58" applyNumberFormat="1" applyFont="1" applyFill="1" applyBorder="1">
      <alignment/>
      <protection/>
    </xf>
    <xf numFmtId="3" fontId="6" fillId="0" borderId="120" xfId="58" applyNumberFormat="1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3" fontId="12" fillId="0" borderId="142" xfId="58" applyNumberFormat="1" applyFont="1" applyFill="1" applyBorder="1">
      <alignment/>
      <protection/>
    </xf>
    <xf numFmtId="10" fontId="6" fillId="0" borderId="143" xfId="58" applyNumberFormat="1" applyFont="1" applyFill="1" applyBorder="1">
      <alignment/>
      <protection/>
    </xf>
    <xf numFmtId="3" fontId="6" fillId="0" borderId="136" xfId="58" applyNumberFormat="1" applyFont="1" applyFill="1" applyBorder="1">
      <alignment/>
      <protection/>
    </xf>
    <xf numFmtId="10" fontId="6" fillId="0" borderId="143" xfId="58" applyNumberFormat="1" applyFont="1" applyFill="1" applyBorder="1" applyAlignment="1">
      <alignment horizontal="right"/>
      <protection/>
    </xf>
    <xf numFmtId="10" fontId="6" fillId="0" borderId="144" xfId="58" applyNumberFormat="1" applyFont="1" applyFill="1" applyBorder="1" applyAlignment="1">
      <alignment horizontal="right"/>
      <protection/>
    </xf>
    <xf numFmtId="0" fontId="6" fillId="0" borderId="145" xfId="58" applyFont="1" applyFill="1" applyBorder="1">
      <alignment/>
      <protection/>
    </xf>
    <xf numFmtId="0" fontId="6" fillId="0" borderId="146" xfId="58" applyFont="1" applyFill="1" applyBorder="1">
      <alignment/>
      <protection/>
    </xf>
    <xf numFmtId="3" fontId="6" fillId="0" borderId="147" xfId="58" applyNumberFormat="1" applyFont="1" applyFill="1" applyBorder="1">
      <alignment/>
      <protection/>
    </xf>
    <xf numFmtId="3" fontId="6" fillId="0" borderId="148" xfId="58" applyNumberFormat="1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12" fillId="0" borderId="150" xfId="58" applyNumberFormat="1" applyFont="1" applyFill="1" applyBorder="1">
      <alignment/>
      <protection/>
    </xf>
    <xf numFmtId="10" fontId="6" fillId="0" borderId="151" xfId="58" applyNumberFormat="1" applyFont="1" applyFill="1" applyBorder="1">
      <alignment/>
      <protection/>
    </xf>
    <xf numFmtId="3" fontId="6" fillId="0" borderId="152" xfId="58" applyNumberFormat="1" applyFont="1" applyFill="1" applyBorder="1">
      <alignment/>
      <protection/>
    </xf>
    <xf numFmtId="10" fontId="6" fillId="0" borderId="151" xfId="58" applyNumberFormat="1" applyFont="1" applyFill="1" applyBorder="1" applyAlignment="1">
      <alignment horizontal="right"/>
      <protection/>
    </xf>
    <xf numFmtId="10" fontId="6" fillId="0" borderId="153" xfId="58" applyNumberFormat="1" applyFont="1" applyFill="1" applyBorder="1" applyAlignment="1">
      <alignment horizontal="right"/>
      <protection/>
    </xf>
    <xf numFmtId="0" fontId="6" fillId="0" borderId="154" xfId="58" applyFont="1" applyFill="1" applyBorder="1">
      <alignment/>
      <protection/>
    </xf>
    <xf numFmtId="0" fontId="6" fillId="0" borderId="155" xfId="58" applyFont="1" applyFill="1" applyBorder="1">
      <alignment/>
      <protection/>
    </xf>
    <xf numFmtId="3" fontId="6" fillId="0" borderId="156" xfId="58" applyNumberFormat="1" applyFont="1" applyFill="1" applyBorder="1">
      <alignment/>
      <protection/>
    </xf>
    <xf numFmtId="3" fontId="6" fillId="0" borderId="157" xfId="58" applyNumberFormat="1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12" fillId="0" borderId="159" xfId="58" applyNumberFormat="1" applyFont="1" applyFill="1" applyBorder="1">
      <alignment/>
      <protection/>
    </xf>
    <xf numFmtId="10" fontId="6" fillId="0" borderId="160" xfId="58" applyNumberFormat="1" applyFont="1" applyFill="1" applyBorder="1">
      <alignment/>
      <protection/>
    </xf>
    <xf numFmtId="3" fontId="6" fillId="0" borderId="161" xfId="58" applyNumberFormat="1" applyFont="1" applyFill="1" applyBorder="1">
      <alignment/>
      <protection/>
    </xf>
    <xf numFmtId="10" fontId="6" fillId="0" borderId="160" xfId="58" applyNumberFormat="1" applyFont="1" applyFill="1" applyBorder="1" applyAlignment="1">
      <alignment horizontal="right"/>
      <protection/>
    </xf>
    <xf numFmtId="10" fontId="6" fillId="0" borderId="162" xfId="58" applyNumberFormat="1" applyFont="1" applyFill="1" applyBorder="1" applyAlignment="1">
      <alignment horizontal="right"/>
      <protection/>
    </xf>
    <xf numFmtId="0" fontId="6" fillId="0" borderId="163" xfId="58" applyFont="1" applyFill="1" applyBorder="1">
      <alignment/>
      <protection/>
    </xf>
    <xf numFmtId="0" fontId="6" fillId="0" borderId="164" xfId="58" applyFont="1" applyFill="1" applyBorder="1">
      <alignment/>
      <protection/>
    </xf>
    <xf numFmtId="3" fontId="6" fillId="0" borderId="165" xfId="58" applyNumberFormat="1" applyFont="1" applyFill="1" applyBorder="1">
      <alignment/>
      <protection/>
    </xf>
    <xf numFmtId="3" fontId="6" fillId="0" borderId="166" xfId="58" applyNumberFormat="1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12" fillId="0" borderId="168" xfId="58" applyNumberFormat="1" applyFont="1" applyFill="1" applyBorder="1">
      <alignment/>
      <protection/>
    </xf>
    <xf numFmtId="10" fontId="6" fillId="0" borderId="169" xfId="58" applyNumberFormat="1" applyFont="1" applyFill="1" applyBorder="1">
      <alignment/>
      <protection/>
    </xf>
    <xf numFmtId="3" fontId="6" fillId="0" borderId="170" xfId="58" applyNumberFormat="1" applyFont="1" applyFill="1" applyBorder="1">
      <alignment/>
      <protection/>
    </xf>
    <xf numFmtId="10" fontId="6" fillId="0" borderId="169" xfId="58" applyNumberFormat="1" applyFont="1" applyFill="1" applyBorder="1" applyAlignment="1">
      <alignment horizontal="right"/>
      <protection/>
    </xf>
    <xf numFmtId="10" fontId="6" fillId="0" borderId="171" xfId="58" applyNumberFormat="1" applyFont="1" applyFill="1" applyBorder="1" applyAlignment="1">
      <alignment horizontal="right"/>
      <protection/>
    </xf>
    <xf numFmtId="0" fontId="6" fillId="0" borderId="172" xfId="58" applyFont="1" applyFill="1" applyBorder="1">
      <alignment/>
      <protection/>
    </xf>
    <xf numFmtId="0" fontId="6" fillId="0" borderId="173" xfId="58" applyFont="1" applyFill="1" applyBorder="1">
      <alignment/>
      <protection/>
    </xf>
    <xf numFmtId="3" fontId="6" fillId="0" borderId="174" xfId="58" applyNumberFormat="1" applyFont="1" applyFill="1" applyBorder="1">
      <alignment/>
      <protection/>
    </xf>
    <xf numFmtId="3" fontId="6" fillId="0" borderId="175" xfId="58" applyNumberFormat="1" applyFont="1" applyFill="1" applyBorder="1">
      <alignment/>
      <protection/>
    </xf>
    <xf numFmtId="3" fontId="6" fillId="0" borderId="176" xfId="58" applyNumberFormat="1" applyFont="1" applyFill="1" applyBorder="1">
      <alignment/>
      <protection/>
    </xf>
    <xf numFmtId="3" fontId="12" fillId="0" borderId="177" xfId="58" applyNumberFormat="1" applyFont="1" applyFill="1" applyBorder="1">
      <alignment/>
      <protection/>
    </xf>
    <xf numFmtId="10" fontId="6" fillId="0" borderId="178" xfId="58" applyNumberFormat="1" applyFont="1" applyFill="1" applyBorder="1">
      <alignment/>
      <protection/>
    </xf>
    <xf numFmtId="3" fontId="6" fillId="0" borderId="179" xfId="58" applyNumberFormat="1" applyFont="1" applyFill="1" applyBorder="1">
      <alignment/>
      <protection/>
    </xf>
    <xf numFmtId="10" fontId="6" fillId="0" borderId="178" xfId="58" applyNumberFormat="1" applyFont="1" applyFill="1" applyBorder="1" applyAlignment="1">
      <alignment horizontal="right"/>
      <protection/>
    </xf>
    <xf numFmtId="10" fontId="6" fillId="0" borderId="180" xfId="58" applyNumberFormat="1" applyFont="1" applyFill="1" applyBorder="1" applyAlignment="1">
      <alignment horizontal="right"/>
      <protection/>
    </xf>
    <xf numFmtId="0" fontId="6" fillId="0" borderId="118" xfId="58" applyFont="1" applyFill="1" applyBorder="1">
      <alignment/>
      <protection/>
    </xf>
    <xf numFmtId="0" fontId="6" fillId="0" borderId="181" xfId="58" applyFont="1" applyFill="1" applyBorder="1">
      <alignment/>
      <protection/>
    </xf>
    <xf numFmtId="0" fontId="6" fillId="0" borderId="182" xfId="58" applyFont="1" applyFill="1" applyBorder="1">
      <alignment/>
      <protection/>
    </xf>
    <xf numFmtId="0" fontId="6" fillId="0" borderId="183" xfId="58" applyFont="1" applyFill="1" applyBorder="1">
      <alignment/>
      <protection/>
    </xf>
    <xf numFmtId="3" fontId="6" fillId="0" borderId="184" xfId="58" applyNumberFormat="1" applyFont="1" applyFill="1" applyBorder="1">
      <alignment/>
      <protection/>
    </xf>
    <xf numFmtId="3" fontId="6" fillId="0" borderId="185" xfId="58" applyNumberFormat="1" applyFont="1" applyFill="1" applyBorder="1">
      <alignment/>
      <protection/>
    </xf>
    <xf numFmtId="3" fontId="6" fillId="0" borderId="186" xfId="58" applyNumberFormat="1" applyFont="1" applyFill="1" applyBorder="1">
      <alignment/>
      <protection/>
    </xf>
    <xf numFmtId="3" fontId="12" fillId="0" borderId="187" xfId="58" applyNumberFormat="1" applyFont="1" applyFill="1" applyBorder="1">
      <alignment/>
      <protection/>
    </xf>
    <xf numFmtId="10" fontId="6" fillId="0" borderId="188" xfId="58" applyNumberFormat="1" applyFont="1" applyFill="1" applyBorder="1">
      <alignment/>
      <protection/>
    </xf>
    <xf numFmtId="3" fontId="6" fillId="0" borderId="189" xfId="58" applyNumberFormat="1" applyFont="1" applyFill="1" applyBorder="1">
      <alignment/>
      <protection/>
    </xf>
    <xf numFmtId="10" fontId="6" fillId="0" borderId="188" xfId="58" applyNumberFormat="1" applyFont="1" applyFill="1" applyBorder="1" applyAlignment="1">
      <alignment horizontal="right"/>
      <protection/>
    </xf>
    <xf numFmtId="10" fontId="6" fillId="0" borderId="190" xfId="58" applyNumberFormat="1" applyFont="1" applyFill="1" applyBorder="1" applyAlignment="1">
      <alignment horizontal="right"/>
      <protection/>
    </xf>
    <xf numFmtId="0" fontId="3" fillId="0" borderId="191" xfId="64" applyNumberFormat="1" applyFont="1" applyBorder="1" quotePrefix="1">
      <alignment/>
      <protection/>
    </xf>
    <xf numFmtId="3" fontId="3" fillId="0" borderId="174" xfId="64" applyNumberFormat="1" applyFont="1" applyBorder="1">
      <alignment/>
      <protection/>
    </xf>
    <xf numFmtId="3" fontId="3" fillId="0" borderId="192" xfId="64" applyNumberFormat="1" applyFont="1" applyBorder="1">
      <alignment/>
      <protection/>
    </xf>
    <xf numFmtId="10" fontId="3" fillId="0" borderId="175" xfId="64" applyNumberFormat="1" applyFont="1" applyBorder="1">
      <alignment/>
      <protection/>
    </xf>
    <xf numFmtId="2" fontId="3" fillId="0" borderId="193" xfId="64" applyNumberFormat="1" applyFont="1" applyBorder="1" applyAlignment="1">
      <alignment horizontal="right"/>
      <protection/>
    </xf>
    <xf numFmtId="2" fontId="3" fillId="0" borderId="194" xfId="64" applyNumberFormat="1" applyFont="1" applyBorder="1">
      <alignment/>
      <protection/>
    </xf>
    <xf numFmtId="0" fontId="3" fillId="0" borderId="195" xfId="64" applyNumberFormat="1" applyFont="1" applyBorder="1" quotePrefix="1">
      <alignment/>
      <protection/>
    </xf>
    <xf numFmtId="3" fontId="3" fillId="0" borderId="119" xfId="64" applyNumberFormat="1" applyFont="1" applyBorder="1">
      <alignment/>
      <protection/>
    </xf>
    <xf numFmtId="3" fontId="3" fillId="0" borderId="131" xfId="64" applyNumberFormat="1" applyFont="1" applyBorder="1">
      <alignment/>
      <protection/>
    </xf>
    <xf numFmtId="10" fontId="3" fillId="0" borderId="120" xfId="64" applyNumberFormat="1" applyFont="1" applyBorder="1">
      <alignment/>
      <protection/>
    </xf>
    <xf numFmtId="2" fontId="3" fillId="0" borderId="122" xfId="64" applyNumberFormat="1" applyFont="1" applyBorder="1" applyAlignment="1">
      <alignment horizontal="right"/>
      <protection/>
    </xf>
    <xf numFmtId="2" fontId="3" fillId="0" borderId="123" xfId="64" applyNumberFormat="1" applyFont="1" applyBorder="1">
      <alignment/>
      <protection/>
    </xf>
    <xf numFmtId="0" fontId="3" fillId="0" borderId="196" xfId="64" applyNumberFormat="1" applyFont="1" applyBorder="1" quotePrefix="1">
      <alignment/>
      <protection/>
    </xf>
    <xf numFmtId="3" fontId="3" fillId="0" borderId="184" xfId="64" applyNumberFormat="1" applyFont="1" applyBorder="1">
      <alignment/>
      <protection/>
    </xf>
    <xf numFmtId="3" fontId="3" fillId="0" borderId="197" xfId="64" applyNumberFormat="1" applyFont="1" applyBorder="1">
      <alignment/>
      <protection/>
    </xf>
    <xf numFmtId="10" fontId="3" fillId="0" borderId="185" xfId="64" applyNumberFormat="1" applyFont="1" applyBorder="1">
      <alignment/>
      <protection/>
    </xf>
    <xf numFmtId="2" fontId="3" fillId="0" borderId="198" xfId="64" applyNumberFormat="1" applyFont="1" applyBorder="1" applyAlignment="1">
      <alignment horizontal="right"/>
      <protection/>
    </xf>
    <xf numFmtId="2" fontId="3" fillId="0" borderId="199" xfId="64" applyNumberFormat="1" applyFont="1" applyBorder="1">
      <alignment/>
      <protection/>
    </xf>
    <xf numFmtId="0" fontId="26" fillId="36" borderId="200" xfId="65" applyNumberFormat="1" applyFont="1" applyFill="1" applyBorder="1" applyAlignment="1">
      <alignment vertical="center"/>
      <protection/>
    </xf>
    <xf numFmtId="3" fontId="26" fillId="36" borderId="38" xfId="65" applyNumberFormat="1" applyFont="1" applyFill="1" applyBorder="1" applyAlignment="1">
      <alignment vertical="center"/>
      <protection/>
    </xf>
    <xf numFmtId="3" fontId="26" fillId="36" borderId="27" xfId="65" applyNumberFormat="1" applyFont="1" applyFill="1" applyBorder="1" applyAlignment="1">
      <alignment vertical="center"/>
      <protection/>
    </xf>
    <xf numFmtId="3" fontId="26" fillId="36" borderId="201" xfId="65" applyNumberFormat="1" applyFont="1" applyFill="1" applyBorder="1" applyAlignment="1">
      <alignment vertical="center"/>
      <protection/>
    </xf>
    <xf numFmtId="0" fontId="3" fillId="0" borderId="172" xfId="65" applyNumberFormat="1" applyFont="1" applyBorder="1">
      <alignment/>
      <protection/>
    </xf>
    <xf numFmtId="3" fontId="3" fillId="0" borderId="179" xfId="65" applyNumberFormat="1" applyFont="1" applyBorder="1">
      <alignment/>
      <protection/>
    </xf>
    <xf numFmtId="3" fontId="3" fillId="0" borderId="192" xfId="65" applyNumberFormat="1" applyFont="1" applyBorder="1">
      <alignment/>
      <protection/>
    </xf>
    <xf numFmtId="10" fontId="3" fillId="0" borderId="192" xfId="65" applyNumberFormat="1" applyFont="1" applyBorder="1">
      <alignment/>
      <protection/>
    </xf>
    <xf numFmtId="3" fontId="3" fillId="0" borderId="174" xfId="65" applyNumberFormat="1" applyFont="1" applyBorder="1">
      <alignment/>
      <protection/>
    </xf>
    <xf numFmtId="10" fontId="3" fillId="0" borderId="193" xfId="65" applyNumberFormat="1" applyFont="1" applyBorder="1">
      <alignment/>
      <protection/>
    </xf>
    <xf numFmtId="10" fontId="3" fillId="0" borderId="194" xfId="65" applyNumberFormat="1" applyFont="1" applyBorder="1">
      <alignment/>
      <protection/>
    </xf>
    <xf numFmtId="0" fontId="3" fillId="0" borderId="118" xfId="65" applyNumberFormat="1" applyFont="1" applyBorder="1">
      <alignment/>
      <protection/>
    </xf>
    <xf numFmtId="3" fontId="3" fillId="0" borderId="136" xfId="65" applyNumberFormat="1" applyFont="1" applyBorder="1">
      <alignment/>
      <protection/>
    </xf>
    <xf numFmtId="3" fontId="3" fillId="0" borderId="131" xfId="65" applyNumberFormat="1" applyFont="1" applyBorder="1">
      <alignment/>
      <protection/>
    </xf>
    <xf numFmtId="10" fontId="3" fillId="0" borderId="131" xfId="65" applyNumberFormat="1" applyFont="1" applyBorder="1">
      <alignment/>
      <protection/>
    </xf>
    <xf numFmtId="3" fontId="3" fillId="0" borderId="119" xfId="65" applyNumberFormat="1" applyFont="1" applyBorder="1">
      <alignment/>
      <protection/>
    </xf>
    <xf numFmtId="10" fontId="3" fillId="0" borderId="122" xfId="65" applyNumberFormat="1" applyFont="1" applyBorder="1">
      <alignment/>
      <protection/>
    </xf>
    <xf numFmtId="10" fontId="3" fillId="0" borderId="123" xfId="65" applyNumberFormat="1" applyFont="1" applyBorder="1">
      <alignment/>
      <protection/>
    </xf>
    <xf numFmtId="0" fontId="3" fillId="0" borderId="182" xfId="65" applyNumberFormat="1" applyFont="1" applyBorder="1">
      <alignment/>
      <protection/>
    </xf>
    <xf numFmtId="3" fontId="3" fillId="0" borderId="189" xfId="65" applyNumberFormat="1" applyFont="1" applyBorder="1">
      <alignment/>
      <protection/>
    </xf>
    <xf numFmtId="3" fontId="3" fillId="0" borderId="197" xfId="65" applyNumberFormat="1" applyFont="1" applyBorder="1">
      <alignment/>
      <protection/>
    </xf>
    <xf numFmtId="10" fontId="3" fillId="0" borderId="197" xfId="65" applyNumberFormat="1" applyFont="1" applyBorder="1">
      <alignment/>
      <protection/>
    </xf>
    <xf numFmtId="3" fontId="3" fillId="0" borderId="184" xfId="65" applyNumberFormat="1" applyFont="1" applyBorder="1">
      <alignment/>
      <protection/>
    </xf>
    <xf numFmtId="10" fontId="3" fillId="0" borderId="198" xfId="65" applyNumberFormat="1" applyFont="1" applyBorder="1">
      <alignment/>
      <protection/>
    </xf>
    <xf numFmtId="10" fontId="3" fillId="0" borderId="199" xfId="65" applyNumberFormat="1" applyFont="1" applyBorder="1">
      <alignment/>
      <protection/>
    </xf>
    <xf numFmtId="10" fontId="27" fillId="37" borderId="49" xfId="58" applyNumberFormat="1" applyFont="1" applyFill="1" applyBorder="1" applyAlignment="1">
      <alignment vertical="center"/>
      <protection/>
    </xf>
    <xf numFmtId="0" fontId="24" fillId="36" borderId="200" xfId="65" applyNumberFormat="1" applyFont="1" applyFill="1" applyBorder="1" applyAlignment="1">
      <alignment vertical="center"/>
      <protection/>
    </xf>
    <xf numFmtId="3" fontId="24" fillId="36" borderId="38" xfId="65" applyNumberFormat="1" applyFont="1" applyFill="1" applyBorder="1" applyAlignment="1">
      <alignment vertical="center"/>
      <protection/>
    </xf>
    <xf numFmtId="3" fontId="24" fillId="36" borderId="27" xfId="65" applyNumberFormat="1" applyFont="1" applyFill="1" applyBorder="1" applyAlignment="1">
      <alignment vertical="center"/>
      <protection/>
    </xf>
    <xf numFmtId="10" fontId="24" fillId="36" borderId="202" xfId="65" applyNumberFormat="1" applyFont="1" applyFill="1" applyBorder="1" applyAlignment="1">
      <alignment vertical="center"/>
      <protection/>
    </xf>
    <xf numFmtId="10" fontId="24" fillId="36" borderId="203" xfId="65" applyNumberFormat="1" applyFont="1" applyFill="1" applyBorder="1" applyAlignment="1">
      <alignment vertical="center"/>
      <protection/>
    </xf>
    <xf numFmtId="3" fontId="24" fillId="36" borderId="201" xfId="65" applyNumberFormat="1" applyFont="1" applyFill="1" applyBorder="1" applyAlignment="1">
      <alignment vertical="center"/>
      <protection/>
    </xf>
    <xf numFmtId="10" fontId="24" fillId="36" borderId="103" xfId="65" applyNumberFormat="1" applyFont="1" applyFill="1" applyBorder="1" applyAlignment="1">
      <alignment vertical="center"/>
      <protection/>
    </xf>
    <xf numFmtId="0" fontId="24" fillId="0" borderId="0" xfId="65" applyFont="1">
      <alignment/>
      <protection/>
    </xf>
    <xf numFmtId="181" fontId="26" fillId="36" borderId="202" xfId="65" applyNumberFormat="1" applyFont="1" applyFill="1" applyBorder="1" applyAlignment="1">
      <alignment vertical="center"/>
      <protection/>
    </xf>
    <xf numFmtId="10" fontId="14" fillId="36" borderId="202" xfId="65" applyNumberFormat="1" applyFont="1" applyFill="1" applyBorder="1">
      <alignment/>
      <protection/>
    </xf>
    <xf numFmtId="10" fontId="14" fillId="36" borderId="103" xfId="65" applyNumberFormat="1" applyFont="1" applyFill="1" applyBorder="1">
      <alignment/>
      <protection/>
    </xf>
    <xf numFmtId="0" fontId="3" fillId="0" borderId="204" xfId="58" applyFont="1" applyFill="1" applyBorder="1">
      <alignment/>
      <protection/>
    </xf>
    <xf numFmtId="3" fontId="3" fillId="0" borderId="205" xfId="58" applyNumberFormat="1" applyFont="1" applyFill="1" applyBorder="1">
      <alignment/>
      <protection/>
    </xf>
    <xf numFmtId="3" fontId="3" fillId="0" borderId="206" xfId="58" applyNumberFormat="1" applyFont="1" applyFill="1" applyBorder="1">
      <alignment/>
      <protection/>
    </xf>
    <xf numFmtId="3" fontId="3" fillId="0" borderId="207" xfId="58" applyNumberFormat="1" applyFont="1" applyFill="1" applyBorder="1">
      <alignment/>
      <protection/>
    </xf>
    <xf numFmtId="3" fontId="3" fillId="0" borderId="208" xfId="58" applyNumberFormat="1" applyFont="1" applyFill="1" applyBorder="1">
      <alignment/>
      <protection/>
    </xf>
    <xf numFmtId="3" fontId="3" fillId="0" borderId="209" xfId="58" applyNumberFormat="1" applyFont="1" applyFill="1" applyBorder="1">
      <alignment/>
      <protection/>
    </xf>
    <xf numFmtId="10" fontId="3" fillId="0" borderId="210" xfId="58" applyNumberFormat="1" applyFont="1" applyFill="1" applyBorder="1">
      <alignment/>
      <protection/>
    </xf>
    <xf numFmtId="10" fontId="6" fillId="0" borderId="210" xfId="58" applyNumberFormat="1" applyFont="1" applyFill="1" applyBorder="1" applyAlignment="1">
      <alignment horizontal="right"/>
      <protection/>
    </xf>
    <xf numFmtId="10" fontId="3" fillId="0" borderId="211" xfId="58" applyNumberFormat="1" applyFont="1" applyFill="1" applyBorder="1" applyAlignment="1">
      <alignment horizontal="right"/>
      <protection/>
    </xf>
    <xf numFmtId="3" fontId="3" fillId="0" borderId="212" xfId="58" applyNumberFormat="1" applyFont="1" applyFill="1" applyBorder="1">
      <alignment/>
      <protection/>
    </xf>
    <xf numFmtId="0" fontId="3" fillId="0" borderId="213" xfId="58" applyFont="1" applyFill="1" applyBorder="1">
      <alignment/>
      <protection/>
    </xf>
    <xf numFmtId="3" fontId="3" fillId="0" borderId="214" xfId="58" applyNumberFormat="1" applyFont="1" applyFill="1" applyBorder="1">
      <alignment/>
      <protection/>
    </xf>
    <xf numFmtId="3" fontId="3" fillId="0" borderId="215" xfId="58" applyNumberFormat="1" applyFont="1" applyFill="1" applyBorder="1">
      <alignment/>
      <protection/>
    </xf>
    <xf numFmtId="3" fontId="3" fillId="0" borderId="216" xfId="58" applyNumberFormat="1" applyFont="1" applyFill="1" applyBorder="1">
      <alignment/>
      <protection/>
    </xf>
    <xf numFmtId="3" fontId="3" fillId="0" borderId="217" xfId="58" applyNumberFormat="1" applyFont="1" applyFill="1" applyBorder="1">
      <alignment/>
      <protection/>
    </xf>
    <xf numFmtId="3" fontId="3" fillId="0" borderId="218" xfId="58" applyNumberFormat="1" applyFont="1" applyFill="1" applyBorder="1">
      <alignment/>
      <protection/>
    </xf>
    <xf numFmtId="10" fontId="3" fillId="0" borderId="219" xfId="58" applyNumberFormat="1" applyFont="1" applyFill="1" applyBorder="1">
      <alignment/>
      <protection/>
    </xf>
    <xf numFmtId="10" fontId="6" fillId="0" borderId="219" xfId="58" applyNumberFormat="1" applyFont="1" applyFill="1" applyBorder="1" applyAlignment="1">
      <alignment horizontal="right"/>
      <protection/>
    </xf>
    <xf numFmtId="3" fontId="3" fillId="0" borderId="220" xfId="58" applyNumberFormat="1" applyFont="1" applyFill="1" applyBorder="1">
      <alignment/>
      <protection/>
    </xf>
    <xf numFmtId="10" fontId="3" fillId="0" borderId="221" xfId="58" applyNumberFormat="1" applyFont="1" applyFill="1" applyBorder="1" applyAlignment="1">
      <alignment horizontal="right"/>
      <protection/>
    </xf>
    <xf numFmtId="0" fontId="134" fillId="33" borderId="36" xfId="57" applyFont="1" applyFill="1" applyBorder="1">
      <alignment/>
      <protection/>
    </xf>
    <xf numFmtId="0" fontId="135" fillId="33" borderId="35" xfId="57" applyFont="1" applyFill="1" applyBorder="1">
      <alignment/>
      <protection/>
    </xf>
    <xf numFmtId="0" fontId="134" fillId="33" borderId="18" xfId="57" applyFont="1" applyFill="1" applyBorder="1">
      <alignment/>
      <protection/>
    </xf>
    <xf numFmtId="0" fontId="135" fillId="33" borderId="17" xfId="57" applyFont="1" applyFill="1" applyBorder="1">
      <alignment/>
      <protection/>
    </xf>
    <xf numFmtId="0" fontId="136" fillId="33" borderId="18" xfId="57" applyFont="1" applyFill="1" applyBorder="1">
      <alignment/>
      <protection/>
    </xf>
    <xf numFmtId="0" fontId="137" fillId="33" borderId="18" xfId="57" applyFont="1" applyFill="1" applyBorder="1">
      <alignment/>
      <protection/>
    </xf>
    <xf numFmtId="0" fontId="134" fillId="33" borderId="222" xfId="57" applyFont="1" applyFill="1" applyBorder="1">
      <alignment/>
      <protection/>
    </xf>
    <xf numFmtId="0" fontId="135" fillId="33" borderId="223" xfId="57" applyFont="1" applyFill="1" applyBorder="1">
      <alignment/>
      <protection/>
    </xf>
    <xf numFmtId="0" fontId="36" fillId="40" borderId="14" xfId="57" applyFont="1" applyFill="1" applyBorder="1">
      <alignment/>
      <protection/>
    </xf>
    <xf numFmtId="0" fontId="36" fillId="40" borderId="13" xfId="57" applyFont="1" applyFill="1" applyBorder="1">
      <alignment/>
      <protection/>
    </xf>
    <xf numFmtId="0" fontId="39" fillId="2" borderId="95" xfId="57" applyFont="1" applyFill="1" applyBorder="1">
      <alignment/>
      <protection/>
    </xf>
    <xf numFmtId="0" fontId="40" fillId="2" borderId="96" xfId="46" applyFont="1" applyFill="1" applyBorder="1" applyAlignment="1" applyProtection="1">
      <alignment horizontal="left" indent="1"/>
      <protection/>
    </xf>
    <xf numFmtId="0" fontId="40" fillId="2" borderId="224" xfId="46" applyFont="1" applyFill="1" applyBorder="1" applyAlignment="1" applyProtection="1">
      <alignment horizontal="left" indent="1"/>
      <protection/>
    </xf>
    <xf numFmtId="0" fontId="39" fillId="2" borderId="225" xfId="57" applyFont="1" applyFill="1" applyBorder="1">
      <alignment/>
      <protection/>
    </xf>
    <xf numFmtId="0" fontId="40" fillId="2" borderId="226" xfId="46" applyFont="1" applyFill="1" applyBorder="1" applyAlignment="1" applyProtection="1">
      <alignment horizontal="left" indent="1"/>
      <protection/>
    </xf>
    <xf numFmtId="0" fontId="37" fillId="14" borderId="227" xfId="59" applyFont="1" applyFill="1" applyBorder="1">
      <alignment/>
      <protection/>
    </xf>
    <xf numFmtId="0" fontId="38" fillId="14" borderId="228" xfId="46" applyFont="1" applyFill="1" applyBorder="1" applyAlignment="1" applyProtection="1">
      <alignment horizontal="left" indent="1"/>
      <protection/>
    </xf>
    <xf numFmtId="37" fontId="133" fillId="0" borderId="18" xfId="61" applyFont="1" applyFill="1" applyBorder="1" applyAlignment="1" applyProtection="1">
      <alignment/>
      <protection/>
    </xf>
    <xf numFmtId="3" fontId="3" fillId="0" borderId="16" xfId="61" applyNumberFormat="1" applyFont="1" applyFill="1" applyBorder="1" applyAlignment="1">
      <alignment/>
      <protection/>
    </xf>
    <xf numFmtId="3" fontId="6" fillId="37" borderId="0" xfId="61" applyNumberFormat="1" applyFont="1" applyFill="1" applyBorder="1" applyAlignment="1">
      <alignment/>
      <protection/>
    </xf>
    <xf numFmtId="3" fontId="3" fillId="0" borderId="18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7" xfId="61" applyFont="1" applyFill="1" applyBorder="1" applyAlignment="1" applyProtection="1">
      <alignment/>
      <protection/>
    </xf>
    <xf numFmtId="37" fontId="3" fillId="0" borderId="18" xfId="61" applyFont="1" applyFill="1" applyBorder="1" applyAlignment="1" applyProtection="1">
      <alignment/>
      <protection/>
    </xf>
    <xf numFmtId="37" fontId="3" fillId="0" borderId="69" xfId="61" applyFont="1" applyFill="1" applyBorder="1" applyAlignment="1" applyProtection="1">
      <alignment/>
      <protection/>
    </xf>
    <xf numFmtId="37" fontId="6" fillId="14" borderId="15" xfId="61" applyFont="1" applyFill="1" applyBorder="1" applyAlignment="1" applyProtection="1">
      <alignment/>
      <protection/>
    </xf>
    <xf numFmtId="37" fontId="6" fillId="34" borderId="15" xfId="61" applyFont="1" applyFill="1" applyBorder="1" applyAlignment="1">
      <alignment/>
      <protection/>
    </xf>
    <xf numFmtId="37" fontId="3" fillId="0" borderId="0" xfId="61" applyFont="1" applyAlignment="1">
      <alignment/>
      <protection/>
    </xf>
    <xf numFmtId="0" fontId="44" fillId="37" borderId="42" xfId="64" applyNumberFormat="1" applyFont="1" applyFill="1" applyBorder="1">
      <alignment/>
      <protection/>
    </xf>
    <xf numFmtId="3" fontId="44" fillId="37" borderId="42" xfId="64" applyNumberFormat="1" applyFont="1" applyFill="1" applyBorder="1">
      <alignment/>
      <protection/>
    </xf>
    <xf numFmtId="3" fontId="44" fillId="37" borderId="41" xfId="64" applyNumberFormat="1" applyFont="1" applyFill="1" applyBorder="1">
      <alignment/>
      <protection/>
    </xf>
    <xf numFmtId="10" fontId="44" fillId="37" borderId="43" xfId="64" applyNumberFormat="1" applyFont="1" applyFill="1" applyBorder="1">
      <alignment/>
      <protection/>
    </xf>
    <xf numFmtId="2" fontId="44" fillId="37" borderId="40" xfId="64" applyNumberFormat="1" applyFont="1" applyFill="1" applyBorder="1">
      <alignment/>
      <protection/>
    </xf>
    <xf numFmtId="3" fontId="44" fillId="37" borderId="229" xfId="64" applyNumberFormat="1" applyFont="1" applyFill="1" applyBorder="1">
      <alignment/>
      <protection/>
    </xf>
    <xf numFmtId="3" fontId="44" fillId="37" borderId="230" xfId="64" applyNumberFormat="1" applyFont="1" applyFill="1" applyBorder="1">
      <alignment/>
      <protection/>
    </xf>
    <xf numFmtId="0" fontId="43" fillId="0" borderId="0" xfId="64" applyFont="1">
      <alignment/>
      <protection/>
    </xf>
    <xf numFmtId="0" fontId="45" fillId="37" borderId="52" xfId="58" applyNumberFormat="1" applyFont="1" applyFill="1" applyBorder="1" applyAlignment="1">
      <alignment vertical="center"/>
      <protection/>
    </xf>
    <xf numFmtId="3" fontId="45" fillId="37" borderId="51" xfId="58" applyNumberFormat="1" applyFont="1" applyFill="1" applyBorder="1" applyAlignment="1">
      <alignment vertical="center"/>
      <protection/>
    </xf>
    <xf numFmtId="3" fontId="45" fillId="37" borderId="46" xfId="58" applyNumberFormat="1" applyFont="1" applyFill="1" applyBorder="1" applyAlignment="1">
      <alignment vertical="center"/>
      <protection/>
    </xf>
    <xf numFmtId="3" fontId="45" fillId="37" borderId="47" xfId="58" applyNumberFormat="1" applyFont="1" applyFill="1" applyBorder="1" applyAlignment="1">
      <alignment vertical="center"/>
      <protection/>
    </xf>
    <xf numFmtId="3" fontId="45" fillId="37" borderId="45" xfId="58" applyNumberFormat="1" applyFont="1" applyFill="1" applyBorder="1" applyAlignment="1">
      <alignment vertical="center"/>
      <protection/>
    </xf>
    <xf numFmtId="181" fontId="45" fillId="37" borderId="49" xfId="58" applyNumberFormat="1" applyFont="1" applyFill="1" applyBorder="1" applyAlignment="1">
      <alignment vertical="center"/>
      <protection/>
    </xf>
    <xf numFmtId="3" fontId="45" fillId="37" borderId="48" xfId="58" applyNumberFormat="1" applyFont="1" applyFill="1" applyBorder="1" applyAlignment="1">
      <alignment vertical="center"/>
      <protection/>
    </xf>
    <xf numFmtId="10" fontId="45" fillId="37" borderId="49" xfId="58" applyNumberFormat="1" applyFont="1" applyFill="1" applyBorder="1" applyAlignment="1">
      <alignment horizontal="right" vertical="center"/>
      <protection/>
    </xf>
    <xf numFmtId="3" fontId="45" fillId="37" borderId="50" xfId="58" applyNumberFormat="1" applyFont="1" applyFill="1" applyBorder="1" applyAlignment="1">
      <alignment vertical="center"/>
      <protection/>
    </xf>
    <xf numFmtId="10" fontId="45" fillId="37" borderId="44" xfId="58" applyNumberFormat="1" applyFont="1" applyFill="1" applyBorder="1" applyAlignment="1">
      <alignment horizontal="right" vertical="center"/>
      <protection/>
    </xf>
    <xf numFmtId="0" fontId="45" fillId="0" borderId="0" xfId="58" applyFont="1" applyFill="1" applyAlignment="1">
      <alignment vertical="center"/>
      <protection/>
    </xf>
    <xf numFmtId="3" fontId="6" fillId="0" borderId="135" xfId="58" applyNumberFormat="1" applyFont="1" applyFill="1" applyBorder="1">
      <alignment/>
      <protection/>
    </xf>
    <xf numFmtId="3" fontId="6" fillId="0" borderId="231" xfId="58" applyNumberFormat="1" applyFont="1" applyFill="1" applyBorder="1">
      <alignment/>
      <protection/>
    </xf>
    <xf numFmtId="10" fontId="3" fillId="0" borderId="210" xfId="58" applyNumberFormat="1" applyFont="1" applyFill="1" applyBorder="1" applyAlignment="1">
      <alignment horizontal="right"/>
      <protection/>
    </xf>
    <xf numFmtId="0" fontId="3" fillId="0" borderId="232" xfId="58" applyFont="1" applyFill="1" applyBorder="1">
      <alignment/>
      <protection/>
    </xf>
    <xf numFmtId="3" fontId="3" fillId="0" borderId="233" xfId="58" applyNumberFormat="1" applyFont="1" applyFill="1" applyBorder="1">
      <alignment/>
      <protection/>
    </xf>
    <xf numFmtId="3" fontId="3" fillId="0" borderId="234" xfId="58" applyNumberFormat="1" applyFont="1" applyFill="1" applyBorder="1">
      <alignment/>
      <protection/>
    </xf>
    <xf numFmtId="3" fontId="3" fillId="0" borderId="235" xfId="58" applyNumberFormat="1" applyFont="1" applyFill="1" applyBorder="1">
      <alignment/>
      <protection/>
    </xf>
    <xf numFmtId="10" fontId="3" fillId="0" borderId="236" xfId="58" applyNumberFormat="1" applyFont="1" applyFill="1" applyBorder="1">
      <alignment/>
      <protection/>
    </xf>
    <xf numFmtId="10" fontId="3" fillId="0" borderId="234" xfId="58" applyNumberFormat="1" applyFont="1" applyFill="1" applyBorder="1" applyAlignment="1">
      <alignment horizontal="right"/>
      <protection/>
    </xf>
    <xf numFmtId="3" fontId="3" fillId="0" borderId="237" xfId="58" applyNumberFormat="1" applyFont="1" applyFill="1" applyBorder="1">
      <alignment/>
      <protection/>
    </xf>
    <xf numFmtId="10" fontId="3" fillId="0" borderId="234" xfId="58" applyNumberFormat="1" applyFont="1" applyFill="1" applyBorder="1">
      <alignment/>
      <protection/>
    </xf>
    <xf numFmtId="10" fontId="3" fillId="0" borderId="238" xfId="58" applyNumberFormat="1" applyFont="1" applyFill="1" applyBorder="1" applyAlignment="1">
      <alignment horizontal="right"/>
      <protection/>
    </xf>
    <xf numFmtId="0" fontId="45" fillId="37" borderId="46" xfId="58" applyNumberFormat="1" applyFont="1" applyFill="1" applyBorder="1" applyAlignment="1">
      <alignment vertical="center"/>
      <protection/>
    </xf>
    <xf numFmtId="0" fontId="138" fillId="40" borderId="239" xfId="57" applyFont="1" applyFill="1" applyBorder="1" applyAlignment="1">
      <alignment horizontal="center"/>
      <protection/>
    </xf>
    <xf numFmtId="0" fontId="138" fillId="40" borderId="240" xfId="57" applyFont="1" applyFill="1" applyBorder="1" applyAlignment="1">
      <alignment horizontal="center"/>
      <protection/>
    </xf>
    <xf numFmtId="0" fontId="139" fillId="40" borderId="18" xfId="57" applyFont="1" applyFill="1" applyBorder="1" applyAlignment="1">
      <alignment horizontal="center"/>
      <protection/>
    </xf>
    <xf numFmtId="0" fontId="139" fillId="40" borderId="17" xfId="57" applyFont="1" applyFill="1" applyBorder="1" applyAlignment="1">
      <alignment horizontal="center"/>
      <protection/>
    </xf>
    <xf numFmtId="0" fontId="140" fillId="40" borderId="18" xfId="57" applyFont="1" applyFill="1" applyBorder="1" applyAlignment="1">
      <alignment horizontal="center"/>
      <protection/>
    </xf>
    <xf numFmtId="0" fontId="140" fillId="40" borderId="17" xfId="57" applyFont="1" applyFill="1" applyBorder="1" applyAlignment="1">
      <alignment horizontal="center"/>
      <protection/>
    </xf>
    <xf numFmtId="37" fontId="141" fillId="36" borderId="241" xfId="46" applyNumberFormat="1" applyFont="1" applyFill="1" applyBorder="1" applyAlignment="1" applyProtection="1">
      <alignment horizontal="center" vertical="center"/>
      <protection/>
    </xf>
    <xf numFmtId="37" fontId="141" fillId="36" borderId="242" xfId="46" applyNumberFormat="1" applyFont="1" applyFill="1" applyBorder="1" applyAlignment="1" applyProtection="1">
      <alignment horizontal="center" vertical="center"/>
      <protection/>
    </xf>
    <xf numFmtId="37" fontId="119" fillId="7" borderId="0" xfId="62" applyFont="1" applyFill="1" applyAlignment="1">
      <alignment horizontal="left" vertical="center" wrapText="1" indent="1"/>
      <protection/>
    </xf>
    <xf numFmtId="37" fontId="117" fillId="7" borderId="0" xfId="62" applyFont="1" applyFill="1" applyAlignment="1">
      <alignment horizontal="left" wrapText="1" indent="1"/>
      <protection/>
    </xf>
    <xf numFmtId="37" fontId="133" fillId="0" borderId="18" xfId="61" applyFont="1" applyFill="1" applyBorder="1" applyAlignment="1" applyProtection="1">
      <alignment horizontal="center" vertical="center"/>
      <protection/>
    </xf>
    <xf numFmtId="37" fontId="142" fillId="0" borderId="18" xfId="61" applyFont="1" applyBorder="1">
      <alignment/>
      <protection/>
    </xf>
    <xf numFmtId="37" fontId="142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00" xfId="61" applyFont="1" applyFill="1" applyBorder="1" applyAlignment="1" applyProtection="1">
      <alignment horizontal="center" vertic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07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00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39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94" xfId="61" applyFont="1" applyFill="1" applyBorder="1" applyAlignment="1">
      <alignment horizontal="center" vertical="center"/>
      <protection/>
    </xf>
    <xf numFmtId="0" fontId="15" fillId="0" borderId="105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00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37" fontId="25" fillId="39" borderId="109" xfId="46" applyNumberFormat="1" applyFont="1" applyFill="1" applyBorder="1" applyAlignment="1" applyProtection="1">
      <alignment horizontal="center"/>
      <protection/>
    </xf>
    <xf numFmtId="37" fontId="25" fillId="39" borderId="243" xfId="46" applyNumberFormat="1" applyFont="1" applyFill="1" applyBorder="1" applyAlignment="1" applyProtection="1">
      <alignment horizontal="center"/>
      <protection/>
    </xf>
    <xf numFmtId="37" fontId="25" fillId="39" borderId="108" xfId="46" applyNumberFormat="1" applyFont="1" applyFill="1" applyBorder="1" applyAlignment="1" applyProtection="1">
      <alignment horizontal="center"/>
      <protection/>
    </xf>
    <xf numFmtId="0" fontId="5" fillId="35" borderId="109" xfId="64" applyFont="1" applyFill="1" applyBorder="1" applyAlignment="1">
      <alignment horizontal="center"/>
      <protection/>
    </xf>
    <xf numFmtId="0" fontId="5" fillId="35" borderId="243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44" xfId="64" applyFont="1" applyFill="1" applyBorder="1" applyAlignment="1">
      <alignment horizontal="center"/>
      <protection/>
    </xf>
    <xf numFmtId="0" fontId="5" fillId="35" borderId="108" xfId="64" applyFont="1" applyFill="1" applyBorder="1" applyAlignment="1">
      <alignment horizontal="center"/>
      <protection/>
    </xf>
    <xf numFmtId="0" fontId="19" fillId="35" borderId="245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44" xfId="64" applyFont="1" applyFill="1" applyBorder="1" applyAlignment="1">
      <alignment horizontal="center" vertical="center"/>
      <protection/>
    </xf>
    <xf numFmtId="0" fontId="16" fillId="35" borderId="246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47" xfId="64" applyFont="1" applyFill="1" applyBorder="1" applyAlignment="1">
      <alignment horizontal="center" vertical="center"/>
      <protection/>
    </xf>
    <xf numFmtId="49" fontId="13" fillId="35" borderId="109" xfId="64" applyNumberFormat="1" applyFont="1" applyFill="1" applyBorder="1" applyAlignment="1">
      <alignment horizontal="center" vertical="center" wrapText="1"/>
      <protection/>
    </xf>
    <xf numFmtId="49" fontId="13" fillId="35" borderId="243" xfId="64" applyNumberFormat="1" applyFont="1" applyFill="1" applyBorder="1" applyAlignment="1">
      <alignment horizontal="center" vertical="center" wrapText="1"/>
      <protection/>
    </xf>
    <xf numFmtId="49" fontId="13" fillId="35" borderId="248" xfId="64" applyNumberFormat="1" applyFont="1" applyFill="1" applyBorder="1" applyAlignment="1">
      <alignment horizontal="center" vertical="center" wrapText="1"/>
      <protection/>
    </xf>
    <xf numFmtId="0" fontId="13" fillId="35" borderId="243" xfId="64" applyNumberFormat="1" applyFont="1" applyFill="1" applyBorder="1" applyAlignment="1">
      <alignment horizontal="center" vertical="center" wrapText="1"/>
      <protection/>
    </xf>
    <xf numFmtId="0" fontId="13" fillId="35" borderId="248" xfId="64" applyNumberFormat="1" applyFont="1" applyFill="1" applyBorder="1" applyAlignment="1">
      <alignment horizontal="center" vertical="center" wrapText="1"/>
      <protection/>
    </xf>
    <xf numFmtId="1" fontId="12" fillId="35" borderId="245" xfId="64" applyNumberFormat="1" applyFont="1" applyFill="1" applyBorder="1" applyAlignment="1">
      <alignment horizontal="center" vertical="center" wrapText="1"/>
      <protection/>
    </xf>
    <xf numFmtId="1" fontId="12" fillId="35" borderId="249" xfId="64" applyNumberFormat="1" applyFont="1" applyFill="1" applyBorder="1" applyAlignment="1">
      <alignment horizontal="center" vertical="center" wrapText="1"/>
      <protection/>
    </xf>
    <xf numFmtId="1" fontId="12" fillId="35" borderId="246" xfId="64" applyNumberFormat="1" applyFont="1" applyFill="1" applyBorder="1" applyAlignment="1">
      <alignment horizontal="center" vertical="center" wrapText="1"/>
      <protection/>
    </xf>
    <xf numFmtId="49" fontId="5" fillId="35" borderId="202" xfId="64" applyNumberFormat="1" applyFont="1" applyFill="1" applyBorder="1" applyAlignment="1">
      <alignment horizontal="center" vertical="center" wrapText="1"/>
      <protection/>
    </xf>
    <xf numFmtId="49" fontId="5" fillId="35" borderId="250" xfId="64" applyNumberFormat="1" applyFont="1" applyFill="1" applyBorder="1" applyAlignment="1">
      <alignment horizontal="center" vertical="center" wrapText="1"/>
      <protection/>
    </xf>
    <xf numFmtId="49" fontId="5" fillId="35" borderId="203" xfId="64" applyNumberFormat="1" applyFont="1" applyFill="1" applyBorder="1" applyAlignment="1">
      <alignment horizontal="center" vertical="center" wrapText="1"/>
      <protection/>
    </xf>
    <xf numFmtId="49" fontId="5" fillId="35" borderId="251" xfId="64" applyNumberFormat="1" applyFont="1" applyFill="1" applyBorder="1" applyAlignment="1">
      <alignment horizontal="center" vertical="center" wrapText="1"/>
      <protection/>
    </xf>
    <xf numFmtId="49" fontId="12" fillId="35" borderId="109" xfId="64" applyNumberFormat="1" applyFont="1" applyFill="1" applyBorder="1" applyAlignment="1">
      <alignment horizontal="center" vertical="center" wrapText="1"/>
      <protection/>
    </xf>
    <xf numFmtId="49" fontId="12" fillId="35" borderId="243" xfId="64" applyNumberFormat="1" applyFont="1" applyFill="1" applyBorder="1" applyAlignment="1">
      <alignment horizontal="center" vertical="center" wrapText="1"/>
      <protection/>
    </xf>
    <xf numFmtId="49" fontId="12" fillId="35" borderId="248" xfId="64" applyNumberFormat="1" applyFont="1" applyFill="1" applyBorder="1" applyAlignment="1">
      <alignment horizontal="center" vertical="center" wrapText="1"/>
      <protection/>
    </xf>
    <xf numFmtId="1" fontId="5" fillId="35" borderId="245" xfId="64" applyNumberFormat="1" applyFont="1" applyFill="1" applyBorder="1" applyAlignment="1">
      <alignment horizontal="center" vertical="center" wrapText="1"/>
      <protection/>
    </xf>
    <xf numFmtId="1" fontId="5" fillId="35" borderId="249" xfId="64" applyNumberFormat="1" applyFont="1" applyFill="1" applyBorder="1" applyAlignment="1">
      <alignment horizontal="center" vertical="center" wrapText="1"/>
      <protection/>
    </xf>
    <xf numFmtId="1" fontId="5" fillId="35" borderId="246" xfId="64" applyNumberFormat="1" applyFont="1" applyFill="1" applyBorder="1" applyAlignment="1">
      <alignment horizontal="center" vertical="center" wrapText="1"/>
      <protection/>
    </xf>
    <xf numFmtId="49" fontId="13" fillId="35" borderId="252" xfId="58" applyNumberFormat="1" applyFont="1" applyFill="1" applyBorder="1" applyAlignment="1">
      <alignment horizontal="center" vertical="center" wrapText="1"/>
      <protection/>
    </xf>
    <xf numFmtId="49" fontId="13" fillId="35" borderId="253" xfId="58" applyNumberFormat="1" applyFont="1" applyFill="1" applyBorder="1" applyAlignment="1">
      <alignment horizontal="center" vertical="center" wrapText="1"/>
      <protection/>
    </xf>
    <xf numFmtId="49" fontId="13" fillId="35" borderId="254" xfId="58" applyNumberFormat="1" applyFont="1" applyFill="1" applyBorder="1" applyAlignment="1">
      <alignment horizontal="center" vertical="center" wrapText="1"/>
      <protection/>
    </xf>
    <xf numFmtId="49" fontId="13" fillId="35" borderId="255" xfId="58" applyNumberFormat="1" applyFont="1" applyFill="1" applyBorder="1" applyAlignment="1">
      <alignment horizontal="center" vertical="center" wrapText="1"/>
      <protection/>
    </xf>
    <xf numFmtId="49" fontId="16" fillId="35" borderId="256" xfId="58" applyNumberFormat="1" applyFont="1" applyFill="1" applyBorder="1" applyAlignment="1">
      <alignment horizontal="center" vertical="center" wrapText="1"/>
      <protection/>
    </xf>
    <xf numFmtId="0" fontId="29" fillId="0" borderId="257" xfId="58" applyFont="1" applyBorder="1" applyAlignment="1">
      <alignment horizontal="center" vertical="center" wrapText="1"/>
      <protection/>
    </xf>
    <xf numFmtId="49" fontId="13" fillId="35" borderId="258" xfId="58" applyNumberFormat="1" applyFont="1" applyFill="1" applyBorder="1" applyAlignment="1">
      <alignment horizontal="center" vertical="center" wrapText="1"/>
      <protection/>
    </xf>
    <xf numFmtId="49" fontId="13" fillId="35" borderId="259" xfId="58" applyNumberFormat="1" applyFont="1" applyFill="1" applyBorder="1" applyAlignment="1">
      <alignment horizontal="center" vertical="center" wrapText="1"/>
      <protection/>
    </xf>
    <xf numFmtId="37" fontId="32" fillId="39" borderId="109" xfId="47" applyNumberFormat="1" applyFont="1" applyFill="1" applyBorder="1" applyAlignment="1">
      <alignment horizontal="center"/>
    </xf>
    <xf numFmtId="37" fontId="32" fillId="39" borderId="108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00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60" xfId="58" applyNumberFormat="1" applyFont="1" applyFill="1" applyBorder="1" applyAlignment="1">
      <alignment horizontal="center" vertical="center" wrapText="1"/>
      <protection/>
    </xf>
    <xf numFmtId="0" fontId="14" fillId="35" borderId="261" xfId="58" applyFont="1" applyFill="1" applyBorder="1" applyAlignment="1">
      <alignment vertical="center"/>
      <protection/>
    </xf>
    <xf numFmtId="0" fontId="14" fillId="35" borderId="262" xfId="58" applyFont="1" applyFill="1" applyBorder="1" applyAlignment="1">
      <alignment vertical="center"/>
      <protection/>
    </xf>
    <xf numFmtId="0" fontId="14" fillId="35" borderId="263" xfId="58" applyFont="1" applyFill="1" applyBorder="1" applyAlignment="1">
      <alignment vertical="center"/>
      <protection/>
    </xf>
    <xf numFmtId="1" fontId="16" fillId="35" borderId="264" xfId="58" applyNumberFormat="1" applyFont="1" applyFill="1" applyBorder="1" applyAlignment="1">
      <alignment horizontal="center" vertical="center" wrapText="1"/>
      <protection/>
    </xf>
    <xf numFmtId="1" fontId="16" fillId="35" borderId="265" xfId="58" applyNumberFormat="1" applyFont="1" applyFill="1" applyBorder="1" applyAlignment="1">
      <alignment horizontal="center" vertical="center" wrapText="1"/>
      <protection/>
    </xf>
    <xf numFmtId="0" fontId="28" fillId="35" borderId="266" xfId="58" applyFont="1" applyFill="1" applyBorder="1" applyAlignment="1">
      <alignment horizontal="center" vertical="center" wrapText="1"/>
      <protection/>
    </xf>
    <xf numFmtId="49" fontId="16" fillId="35" borderId="39" xfId="58" applyNumberFormat="1" applyFont="1" applyFill="1" applyBorder="1" applyAlignment="1">
      <alignment horizontal="center" vertical="center" wrapText="1"/>
      <protection/>
    </xf>
    <xf numFmtId="49" fontId="16" fillId="35" borderId="37" xfId="58" applyNumberFormat="1" applyFont="1" applyFill="1" applyBorder="1" applyAlignment="1">
      <alignment horizontal="center" vertical="center" wrapText="1"/>
      <protection/>
    </xf>
    <xf numFmtId="49" fontId="16" fillId="35" borderId="267" xfId="58" applyNumberFormat="1" applyFont="1" applyFill="1" applyBorder="1" applyAlignment="1">
      <alignment horizontal="center" vertical="center" wrapText="1"/>
      <protection/>
    </xf>
    <xf numFmtId="49" fontId="13" fillId="35" borderId="268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248" xfId="58" applyNumberFormat="1" applyFont="1" applyFill="1" applyBorder="1" applyAlignment="1">
      <alignment horizontal="center" vertical="center" wrapText="1"/>
      <protection/>
    </xf>
    <xf numFmtId="0" fontId="17" fillId="35" borderId="72" xfId="58" applyFont="1" applyFill="1" applyBorder="1" applyAlignment="1">
      <alignment horizontal="center"/>
      <protection/>
    </xf>
    <xf numFmtId="0" fontId="17" fillId="35" borderId="269" xfId="58" applyFont="1" applyFill="1" applyBorder="1" applyAlignment="1">
      <alignment horizontal="center"/>
      <protection/>
    </xf>
    <xf numFmtId="0" fontId="17" fillId="35" borderId="111" xfId="58" applyFont="1" applyFill="1" applyBorder="1" applyAlignment="1">
      <alignment horizontal="center"/>
      <protection/>
    </xf>
    <xf numFmtId="0" fontId="17" fillId="35" borderId="270" xfId="58" applyFont="1" applyFill="1" applyBorder="1" applyAlignment="1">
      <alignment horizontal="center"/>
      <protection/>
    </xf>
    <xf numFmtId="0" fontId="17" fillId="35" borderId="271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45" xfId="64" applyNumberFormat="1" applyFont="1" applyFill="1" applyBorder="1" applyAlignment="1">
      <alignment horizontal="center" vertical="center" wrapText="1"/>
      <protection/>
    </xf>
    <xf numFmtId="1" fontId="13" fillId="35" borderId="249" xfId="64" applyNumberFormat="1" applyFont="1" applyFill="1" applyBorder="1" applyAlignment="1">
      <alignment horizontal="center" vertical="center" wrapText="1"/>
      <protection/>
    </xf>
    <xf numFmtId="1" fontId="13" fillId="35" borderId="246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09" xfId="64" applyFont="1" applyFill="1" applyBorder="1" applyAlignment="1">
      <alignment horizontal="center"/>
      <protection/>
    </xf>
    <xf numFmtId="0" fontId="12" fillId="35" borderId="243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44" xfId="64" applyFont="1" applyFill="1" applyBorder="1" applyAlignment="1">
      <alignment horizontal="center"/>
      <protection/>
    </xf>
    <xf numFmtId="0" fontId="12" fillId="35" borderId="108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00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39" borderId="109" xfId="46" applyNumberFormat="1" applyFont="1" applyFill="1" applyBorder="1" applyAlignment="1" applyProtection="1">
      <alignment horizontal="center"/>
      <protection/>
    </xf>
    <xf numFmtId="37" fontId="34" fillId="39" borderId="243" xfId="46" applyNumberFormat="1" applyFont="1" applyFill="1" applyBorder="1" applyAlignment="1" applyProtection="1">
      <alignment horizontal="center"/>
      <protection/>
    </xf>
    <xf numFmtId="37" fontId="34" fillId="39" borderId="108" xfId="46" applyNumberFormat="1" applyFont="1" applyFill="1" applyBorder="1" applyAlignment="1" applyProtection="1">
      <alignment horizontal="center"/>
      <protection/>
    </xf>
    <xf numFmtId="0" fontId="13" fillId="35" borderId="109" xfId="64" applyFont="1" applyFill="1" applyBorder="1" applyAlignment="1">
      <alignment horizontal="center" vertical="center"/>
      <protection/>
    </xf>
    <xf numFmtId="0" fontId="13" fillId="35" borderId="243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44" xfId="64" applyFont="1" applyFill="1" applyBorder="1" applyAlignment="1">
      <alignment horizontal="center" vertical="center"/>
      <protection/>
    </xf>
    <xf numFmtId="0" fontId="13" fillId="35" borderId="108" xfId="64" applyFont="1" applyFill="1" applyBorder="1" applyAlignment="1">
      <alignment horizontal="center" vertical="center"/>
      <protection/>
    </xf>
    <xf numFmtId="49" fontId="13" fillId="35" borderId="272" xfId="58" applyNumberFormat="1" applyFont="1" applyFill="1" applyBorder="1" applyAlignment="1">
      <alignment horizontal="center" vertical="center" wrapText="1"/>
      <protection/>
    </xf>
    <xf numFmtId="49" fontId="13" fillId="35" borderId="273" xfId="58" applyNumberFormat="1" applyFont="1" applyFill="1" applyBorder="1" applyAlignment="1">
      <alignment horizontal="center" vertical="center" wrapText="1"/>
      <protection/>
    </xf>
    <xf numFmtId="49" fontId="13" fillId="35" borderId="274" xfId="58" applyNumberFormat="1" applyFont="1" applyFill="1" applyBorder="1" applyAlignment="1">
      <alignment horizontal="center" vertical="center" wrapText="1"/>
      <protection/>
    </xf>
    <xf numFmtId="49" fontId="16" fillId="35" borderId="275" xfId="58" applyNumberFormat="1" applyFont="1" applyFill="1" applyBorder="1" applyAlignment="1">
      <alignment horizontal="center" vertical="center" wrapText="1"/>
      <protection/>
    </xf>
    <xf numFmtId="0" fontId="29" fillId="0" borderId="276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00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67" xfId="58" applyNumberFormat="1" applyFont="1" applyFill="1" applyBorder="1" applyAlignment="1">
      <alignment horizontal="center" vertical="center" wrapText="1"/>
      <protection/>
    </xf>
    <xf numFmtId="1" fontId="12" fillId="35" borderId="83" xfId="58" applyNumberFormat="1" applyFont="1" applyFill="1" applyBorder="1" applyAlignment="1">
      <alignment horizontal="center" vertical="center" wrapText="1"/>
      <protection/>
    </xf>
    <xf numFmtId="0" fontId="6" fillId="35" borderId="277" xfId="58" applyFont="1" applyFill="1" applyBorder="1" applyAlignment="1">
      <alignment horizontal="center" vertical="center" wrapText="1"/>
      <protection/>
    </xf>
    <xf numFmtId="49" fontId="13" fillId="35" borderId="66" xfId="58" applyNumberFormat="1" applyFont="1" applyFill="1" applyBorder="1" applyAlignment="1">
      <alignment horizontal="center" vertical="center" wrapText="1"/>
      <protection/>
    </xf>
    <xf numFmtId="49" fontId="13" fillId="35" borderId="278" xfId="58" applyNumberFormat="1" applyFont="1" applyFill="1" applyBorder="1" applyAlignment="1">
      <alignment horizontal="center" vertical="center" wrapText="1"/>
      <protection/>
    </xf>
    <xf numFmtId="1" fontId="13" fillId="35" borderId="63" xfId="58" applyNumberFormat="1" applyFont="1" applyFill="1" applyBorder="1" applyAlignment="1">
      <alignment horizontal="center" vertical="center" wrapText="1"/>
      <protection/>
    </xf>
    <xf numFmtId="1" fontId="13" fillId="35" borderId="69" xfId="58" applyNumberFormat="1" applyFont="1" applyFill="1" applyBorder="1" applyAlignment="1">
      <alignment horizontal="center" vertical="center" wrapText="1"/>
      <protection/>
    </xf>
    <xf numFmtId="0" fontId="14" fillId="35" borderId="226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87" xfId="58" applyNumberFormat="1" applyFont="1" applyFill="1" applyBorder="1" applyAlignment="1">
      <alignment horizontal="center" vertical="center" wrapText="1"/>
      <protection/>
    </xf>
    <xf numFmtId="1" fontId="12" fillId="35" borderId="98" xfId="58" applyNumberFormat="1" applyFont="1" applyFill="1" applyBorder="1" applyAlignment="1">
      <alignment horizontal="center" vertical="center" wrapText="1"/>
      <protection/>
    </xf>
    <xf numFmtId="0" fontId="6" fillId="35" borderId="53" xfId="58" applyFont="1" applyFill="1" applyBorder="1" applyAlignment="1">
      <alignment horizontal="center" vertical="center" wrapText="1"/>
      <protection/>
    </xf>
    <xf numFmtId="0" fontId="13" fillId="35" borderId="72" xfId="58" applyFont="1" applyFill="1" applyBorder="1" applyAlignment="1">
      <alignment horizontal="center"/>
      <protection/>
    </xf>
    <xf numFmtId="0" fontId="13" fillId="35" borderId="269" xfId="58" applyFont="1" applyFill="1" applyBorder="1" applyAlignment="1">
      <alignment horizontal="center"/>
      <protection/>
    </xf>
    <xf numFmtId="0" fontId="13" fillId="35" borderId="111" xfId="58" applyFont="1" applyFill="1" applyBorder="1" applyAlignment="1">
      <alignment horizontal="center"/>
      <protection/>
    </xf>
    <xf numFmtId="0" fontId="13" fillId="35" borderId="73" xfId="58" applyFont="1" applyFill="1" applyBorder="1" applyAlignment="1">
      <alignment horizontal="center"/>
      <protection/>
    </xf>
    <xf numFmtId="0" fontId="13" fillId="35" borderId="270" xfId="58" applyFont="1" applyFill="1" applyBorder="1" applyAlignment="1">
      <alignment horizontal="center"/>
      <protection/>
    </xf>
    <xf numFmtId="49" fontId="16" fillId="35" borderId="66" xfId="58" applyNumberFormat="1" applyFont="1" applyFill="1" applyBorder="1" applyAlignment="1">
      <alignment horizontal="center" vertical="center" wrapText="1"/>
      <protection/>
    </xf>
    <xf numFmtId="49" fontId="16" fillId="35" borderId="278" xfId="58" applyNumberFormat="1" applyFont="1" applyFill="1" applyBorder="1" applyAlignment="1">
      <alignment horizontal="center" vertical="center" wrapText="1"/>
      <protection/>
    </xf>
    <xf numFmtId="1" fontId="17" fillId="35" borderId="260" xfId="58" applyNumberFormat="1" applyFont="1" applyFill="1" applyBorder="1" applyAlignment="1">
      <alignment horizontal="center" vertical="center" wrapText="1"/>
      <protection/>
    </xf>
    <xf numFmtId="0" fontId="30" fillId="35" borderId="261" xfId="58" applyFont="1" applyFill="1" applyBorder="1" applyAlignment="1">
      <alignment vertical="center"/>
      <protection/>
    </xf>
    <xf numFmtId="0" fontId="30" fillId="35" borderId="262" xfId="58" applyFont="1" applyFill="1" applyBorder="1" applyAlignment="1">
      <alignment vertical="center"/>
      <protection/>
    </xf>
    <xf numFmtId="0" fontId="30" fillId="35" borderId="263" xfId="58" applyFont="1" applyFill="1" applyBorder="1" applyAlignment="1">
      <alignment vertical="center"/>
      <protection/>
    </xf>
    <xf numFmtId="49" fontId="16" fillId="35" borderId="279" xfId="58" applyNumberFormat="1" applyFont="1" applyFill="1" applyBorder="1" applyAlignment="1">
      <alignment horizontal="center" vertical="center" wrapText="1"/>
      <protection/>
    </xf>
    <xf numFmtId="1" fontId="16" fillId="35" borderId="260" xfId="58" applyNumberFormat="1" applyFont="1" applyFill="1" applyBorder="1" applyAlignment="1">
      <alignment horizontal="center" vertical="center" wrapText="1"/>
      <protection/>
    </xf>
    <xf numFmtId="0" fontId="28" fillId="35" borderId="261" xfId="58" applyFont="1" applyFill="1" applyBorder="1" applyAlignment="1">
      <alignment vertical="center"/>
      <protection/>
    </xf>
    <xf numFmtId="0" fontId="28" fillId="35" borderId="262" xfId="58" applyFont="1" applyFill="1" applyBorder="1" applyAlignment="1">
      <alignment vertical="center"/>
      <protection/>
    </xf>
    <xf numFmtId="0" fontId="28" fillId="35" borderId="263" xfId="58" applyFont="1" applyFill="1" applyBorder="1" applyAlignment="1">
      <alignment vertical="center"/>
      <protection/>
    </xf>
    <xf numFmtId="37" fontId="42" fillId="39" borderId="109" xfId="47" applyNumberFormat="1" applyFont="1" applyFill="1" applyBorder="1" applyAlignment="1">
      <alignment horizontal="center"/>
    </xf>
    <xf numFmtId="37" fontId="42" fillId="39" borderId="108" xfId="47" applyNumberFormat="1" applyFont="1" applyFill="1" applyBorder="1" applyAlignment="1">
      <alignment horizontal="center"/>
    </xf>
    <xf numFmtId="49" fontId="16" fillId="35" borderId="109" xfId="58" applyNumberFormat="1" applyFont="1" applyFill="1" applyBorder="1" applyAlignment="1">
      <alignment horizontal="center" vertical="center" wrapText="1"/>
      <protection/>
    </xf>
    <xf numFmtId="49" fontId="16" fillId="35" borderId="243" xfId="58" applyNumberFormat="1" applyFont="1" applyFill="1" applyBorder="1" applyAlignment="1">
      <alignment horizontal="center" vertical="center" wrapText="1"/>
      <protection/>
    </xf>
    <xf numFmtId="49" fontId="16" fillId="35" borderId="108" xfId="58" applyNumberFormat="1" applyFont="1" applyFill="1" applyBorder="1" applyAlignment="1">
      <alignment horizontal="center" vertical="center" wrapText="1"/>
      <protection/>
    </xf>
    <xf numFmtId="49" fontId="16" fillId="35" borderId="280" xfId="58" applyNumberFormat="1" applyFont="1" applyFill="1" applyBorder="1" applyAlignment="1">
      <alignment horizontal="center" vertical="center" wrapText="1"/>
      <protection/>
    </xf>
    <xf numFmtId="1" fontId="16" fillId="35" borderId="281" xfId="58" applyNumberFormat="1" applyFont="1" applyFill="1" applyBorder="1" applyAlignment="1">
      <alignment horizontal="center" vertical="center" wrapText="1"/>
      <protection/>
    </xf>
    <xf numFmtId="1" fontId="16" fillId="35" borderId="84" xfId="58" applyNumberFormat="1" applyFont="1" applyFill="1" applyBorder="1" applyAlignment="1">
      <alignment horizontal="center" vertical="center" wrapText="1"/>
      <protection/>
    </xf>
    <xf numFmtId="1" fontId="16" fillId="35" borderId="282" xfId="58" applyNumberFormat="1" applyFont="1" applyFill="1" applyBorder="1" applyAlignment="1">
      <alignment horizontal="center" vertical="center" wrapText="1"/>
      <protection/>
    </xf>
    <xf numFmtId="0" fontId="17" fillId="35" borderId="283" xfId="58" applyFont="1" applyFill="1" applyBorder="1" applyAlignment="1">
      <alignment horizontal="center"/>
      <protection/>
    </xf>
    <xf numFmtId="0" fontId="17" fillId="35" borderId="71" xfId="58" applyFont="1" applyFill="1" applyBorder="1" applyAlignment="1">
      <alignment horizontal="center"/>
      <protection/>
    </xf>
    <xf numFmtId="0" fontId="17" fillId="35" borderId="284" xfId="58" applyFont="1" applyFill="1" applyBorder="1" applyAlignment="1">
      <alignment horizontal="center"/>
      <protection/>
    </xf>
    <xf numFmtId="0" fontId="17" fillId="35" borderId="285" xfId="58" applyFont="1" applyFill="1" applyBorder="1" applyAlignment="1">
      <alignment horizontal="center"/>
      <protection/>
    </xf>
    <xf numFmtId="1" fontId="16" fillId="35" borderId="286" xfId="58" applyNumberFormat="1" applyFont="1" applyFill="1" applyBorder="1" applyAlignment="1">
      <alignment horizontal="center" vertical="center" wrapText="1"/>
      <protection/>
    </xf>
    <xf numFmtId="1" fontId="16" fillId="35" borderId="287" xfId="58" applyNumberFormat="1" applyFont="1" applyFill="1" applyBorder="1" applyAlignment="1">
      <alignment horizontal="center" vertical="center" wrapText="1"/>
      <protection/>
    </xf>
    <xf numFmtId="49" fontId="16" fillId="35" borderId="257" xfId="58" applyNumberFormat="1" applyFont="1" applyFill="1" applyBorder="1" applyAlignment="1">
      <alignment horizontal="center" vertical="center" wrapText="1"/>
      <protection/>
    </xf>
    <xf numFmtId="49" fontId="13" fillId="35" borderId="288" xfId="58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216" customWidth="1"/>
    <col min="2" max="2" width="14.421875" style="216" customWidth="1"/>
    <col min="3" max="3" width="67.421875" style="216" customWidth="1"/>
    <col min="4" max="4" width="2.140625" style="216" customWidth="1"/>
    <col min="5" max="16384" width="11.421875" style="216" customWidth="1"/>
  </cols>
  <sheetData>
    <row r="1" ht="2.25" customHeight="1" thickBot="1">
      <c r="B1" s="215"/>
    </row>
    <row r="2" spans="2:3" ht="11.25" customHeight="1" thickTop="1">
      <c r="B2" s="512"/>
      <c r="C2" s="513"/>
    </row>
    <row r="3" spans="2:3" ht="21.75" customHeight="1">
      <c r="B3" s="514" t="s">
        <v>69</v>
      </c>
      <c r="C3" s="515"/>
    </row>
    <row r="4" spans="2:3" ht="18" customHeight="1">
      <c r="B4" s="516" t="s">
        <v>70</v>
      </c>
      <c r="C4" s="515"/>
    </row>
    <row r="5" spans="2:3" ht="18" customHeight="1">
      <c r="B5" s="517" t="s">
        <v>71</v>
      </c>
      <c r="C5" s="515"/>
    </row>
    <row r="6" spans="2:3" ht="9" customHeight="1">
      <c r="B6" s="514"/>
      <c r="C6" s="515"/>
    </row>
    <row r="7" spans="2:3" ht="3" customHeight="1">
      <c r="B7" s="518"/>
      <c r="C7" s="519"/>
    </row>
    <row r="8" spans="2:5" ht="24">
      <c r="B8" s="572" t="s">
        <v>150</v>
      </c>
      <c r="C8" s="573"/>
      <c r="E8" s="217"/>
    </row>
    <row r="9" spans="2:5" ht="23.25">
      <c r="B9" s="574" t="s">
        <v>36</v>
      </c>
      <c r="C9" s="575"/>
      <c r="E9" s="217"/>
    </row>
    <row r="10" spans="2:3" ht="18.75" customHeight="1">
      <c r="B10" s="576" t="s">
        <v>72</v>
      </c>
      <c r="C10" s="577"/>
    </row>
    <row r="11" spans="2:3" ht="4.5" customHeight="1" thickBot="1">
      <c r="B11" s="520"/>
      <c r="C11" s="521"/>
    </row>
    <row r="12" spans="2:3" ht="19.5" customHeight="1" thickBot="1" thickTop="1">
      <c r="B12" s="527" t="s">
        <v>73</v>
      </c>
      <c r="C12" s="528" t="s">
        <v>130</v>
      </c>
    </row>
    <row r="13" spans="2:3" ht="19.5" customHeight="1" thickTop="1">
      <c r="B13" s="218" t="s">
        <v>74</v>
      </c>
      <c r="C13" s="219" t="s">
        <v>75</v>
      </c>
    </row>
    <row r="14" spans="2:3" ht="19.5" customHeight="1">
      <c r="B14" s="522" t="s">
        <v>76</v>
      </c>
      <c r="C14" s="523" t="s">
        <v>77</v>
      </c>
    </row>
    <row r="15" spans="2:3" ht="19.5" customHeight="1">
      <c r="B15" s="220" t="s">
        <v>78</v>
      </c>
      <c r="C15" s="221" t="s">
        <v>79</v>
      </c>
    </row>
    <row r="16" spans="2:3" ht="19.5" customHeight="1">
      <c r="B16" s="522" t="s">
        <v>80</v>
      </c>
      <c r="C16" s="523" t="s">
        <v>81</v>
      </c>
    </row>
    <row r="17" spans="2:3" ht="19.5" customHeight="1">
      <c r="B17" s="220" t="s">
        <v>82</v>
      </c>
      <c r="C17" s="221" t="s">
        <v>83</v>
      </c>
    </row>
    <row r="18" spans="2:3" ht="19.5" customHeight="1">
      <c r="B18" s="522" t="s">
        <v>84</v>
      </c>
      <c r="C18" s="523" t="s">
        <v>85</v>
      </c>
    </row>
    <row r="19" spans="2:3" ht="19.5" customHeight="1">
      <c r="B19" s="220" t="s">
        <v>86</v>
      </c>
      <c r="C19" s="221" t="s">
        <v>87</v>
      </c>
    </row>
    <row r="20" spans="2:3" ht="19.5" customHeight="1">
      <c r="B20" s="522" t="s">
        <v>88</v>
      </c>
      <c r="C20" s="523" t="s">
        <v>89</v>
      </c>
    </row>
    <row r="21" spans="2:3" ht="19.5" customHeight="1">
      <c r="B21" s="220" t="s">
        <v>90</v>
      </c>
      <c r="C21" s="221" t="s">
        <v>91</v>
      </c>
    </row>
    <row r="22" spans="2:3" ht="19.5" customHeight="1">
      <c r="B22" s="522" t="s">
        <v>92</v>
      </c>
      <c r="C22" s="523" t="s">
        <v>93</v>
      </c>
    </row>
    <row r="23" spans="2:3" ht="20.25" customHeight="1">
      <c r="B23" s="220" t="s">
        <v>94</v>
      </c>
      <c r="C23" s="221" t="s">
        <v>95</v>
      </c>
    </row>
    <row r="24" spans="2:3" ht="20.25" customHeight="1">
      <c r="B24" s="522" t="s">
        <v>96</v>
      </c>
      <c r="C24" s="523" t="s">
        <v>97</v>
      </c>
    </row>
    <row r="25" spans="2:3" ht="20.25" customHeight="1">
      <c r="B25" s="220" t="s">
        <v>98</v>
      </c>
      <c r="C25" s="222" t="s">
        <v>99</v>
      </c>
    </row>
    <row r="26" spans="2:3" ht="20.25" customHeight="1">
      <c r="B26" s="522" t="s">
        <v>100</v>
      </c>
      <c r="C26" s="524" t="s">
        <v>101</v>
      </c>
    </row>
    <row r="27" spans="2:4" ht="20.25" customHeight="1">
      <c r="B27" s="220" t="s">
        <v>111</v>
      </c>
      <c r="C27" s="221" t="s">
        <v>123</v>
      </c>
      <c r="D27" s="247"/>
    </row>
    <row r="28" spans="2:4" ht="20.25" customHeight="1">
      <c r="B28" s="522" t="s">
        <v>112</v>
      </c>
      <c r="C28" s="523" t="s">
        <v>124</v>
      </c>
      <c r="D28" s="247"/>
    </row>
    <row r="29" spans="2:4" ht="20.25" customHeight="1">
      <c r="B29" s="220" t="s">
        <v>113</v>
      </c>
      <c r="C29" s="222" t="s">
        <v>125</v>
      </c>
      <c r="D29" s="247"/>
    </row>
    <row r="30" spans="2:4" ht="20.25" customHeight="1" thickBot="1">
      <c r="B30" s="525" t="s">
        <v>114</v>
      </c>
      <c r="C30" s="526" t="s">
        <v>126</v>
      </c>
      <c r="D30" s="247"/>
    </row>
    <row r="31" s="323" customFormat="1" ht="15" customHeight="1" thickTop="1"/>
    <row r="32" s="323" customFormat="1" ht="13.5">
      <c r="B32" s="324"/>
    </row>
    <row r="33" s="323" customFormat="1" ht="12.75"/>
    <row r="34" s="323" customFormat="1" ht="12.75"/>
    <row r="35" spans="1:3" ht="13.5">
      <c r="A35" s="240"/>
      <c r="B35" s="241" t="s">
        <v>131</v>
      </c>
      <c r="C35" s="240"/>
    </row>
    <row r="36" spans="1:3" ht="12.75">
      <c r="A36" s="240"/>
      <c r="B36" s="240" t="s">
        <v>132</v>
      </c>
      <c r="C36" s="240"/>
    </row>
    <row r="37" spans="1:3" ht="12.75">
      <c r="A37" s="240"/>
      <c r="B37" s="240"/>
      <c r="C37" s="240"/>
    </row>
    <row r="38" spans="1:3" ht="13.5">
      <c r="A38" s="240"/>
      <c r="B38" s="241" t="s">
        <v>133</v>
      </c>
      <c r="C38" s="240"/>
    </row>
    <row r="39" spans="1:3" ht="12.75">
      <c r="A39" s="240"/>
      <c r="B39" s="240" t="s">
        <v>134</v>
      </c>
      <c r="C39" s="240"/>
    </row>
    <row r="40" spans="1:3" ht="12.75">
      <c r="A40" s="240"/>
      <c r="B40" s="240"/>
      <c r="C40" s="240"/>
    </row>
    <row r="41" spans="1:3" ht="15">
      <c r="A41" s="240"/>
      <c r="B41" s="242" t="s">
        <v>102</v>
      </c>
      <c r="C41" s="240"/>
    </row>
    <row r="42" spans="1:3" ht="13.5">
      <c r="A42" s="240"/>
      <c r="B42" s="241" t="s">
        <v>135</v>
      </c>
      <c r="C42" s="240"/>
    </row>
    <row r="43" spans="1:3" ht="13.5">
      <c r="A43" s="240"/>
      <c r="B43" s="243" t="s">
        <v>103</v>
      </c>
      <c r="C43" s="240"/>
    </row>
    <row r="44" spans="1:3" ht="12.75">
      <c r="A44" s="240"/>
      <c r="B44" s="244" t="s">
        <v>104</v>
      </c>
      <c r="C44" s="240"/>
    </row>
    <row r="45" spans="1:3" ht="12.75">
      <c r="A45" s="240"/>
      <c r="B45" s="240"/>
      <c r="C45" s="240"/>
    </row>
    <row r="46" spans="1:3" ht="12.75">
      <c r="A46" s="240"/>
      <c r="B46" s="240"/>
      <c r="C46" s="240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2"/>
  <sheetViews>
    <sheetView showGridLines="0" zoomScale="88" zoomScaleNormal="88" zoomScalePageLayoutView="0" workbookViewId="0" topLeftCell="A1">
      <selection activeCell="A46" sqref="A46:Q50"/>
    </sheetView>
  </sheetViews>
  <sheetFormatPr defaultColWidth="9.140625" defaultRowHeight="15"/>
  <cols>
    <col min="1" max="1" width="15.8515625" style="125" customWidth="1"/>
    <col min="2" max="2" width="9.8515625" style="125" customWidth="1"/>
    <col min="3" max="3" width="12.00390625" style="125" customWidth="1"/>
    <col min="4" max="4" width="9.140625" style="125" bestFit="1" customWidth="1"/>
    <col min="5" max="5" width="9.7109375" style="125" bestFit="1" customWidth="1"/>
    <col min="6" max="6" width="9.7109375" style="125" customWidth="1"/>
    <col min="7" max="7" width="11.7109375" style="125" customWidth="1"/>
    <col min="8" max="8" width="9.140625" style="125" bestFit="1" customWidth="1"/>
    <col min="9" max="9" width="8.28125" style="125" customWidth="1"/>
    <col min="10" max="10" width="10.421875" style="125" customWidth="1"/>
    <col min="11" max="11" width="12.00390625" style="125" customWidth="1"/>
    <col min="12" max="12" width="9.421875" style="125" bestFit="1" customWidth="1"/>
    <col min="13" max="13" width="9.7109375" style="125" bestFit="1" customWidth="1"/>
    <col min="14" max="14" width="9.7109375" style="125" customWidth="1"/>
    <col min="15" max="15" width="11.57421875" style="125" customWidth="1"/>
    <col min="16" max="16" width="9.421875" style="125" bestFit="1" customWidth="1"/>
    <col min="17" max="17" width="8.421875" style="125" customWidth="1"/>
    <col min="18" max="16384" width="9.140625" style="125" customWidth="1"/>
  </cols>
  <sheetData>
    <row r="1" spans="14:17" ht="19.5" thickBot="1">
      <c r="N1" s="697" t="s">
        <v>26</v>
      </c>
      <c r="O1" s="698"/>
      <c r="P1" s="698"/>
      <c r="Q1" s="699"/>
    </row>
    <row r="2" ht="3.75" customHeight="1" thickBot="1"/>
    <row r="3" spans="1:17" ht="24" customHeight="1" thickTop="1">
      <c r="A3" s="691" t="s">
        <v>49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3"/>
    </row>
    <row r="4" spans="1:17" ht="23.25" customHeight="1" thickBot="1">
      <c r="A4" s="683" t="s">
        <v>36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5"/>
    </row>
    <row r="5" spans="1:17" s="129" customFormat="1" ht="20.25" customHeight="1" thickBot="1">
      <c r="A5" s="694" t="s">
        <v>136</v>
      </c>
      <c r="B5" s="700" t="s">
        <v>34</v>
      </c>
      <c r="C5" s="701"/>
      <c r="D5" s="701"/>
      <c r="E5" s="701"/>
      <c r="F5" s="702"/>
      <c r="G5" s="702"/>
      <c r="H5" s="702"/>
      <c r="I5" s="703"/>
      <c r="J5" s="701" t="s">
        <v>33</v>
      </c>
      <c r="K5" s="701"/>
      <c r="L5" s="701"/>
      <c r="M5" s="701"/>
      <c r="N5" s="701"/>
      <c r="O5" s="701"/>
      <c r="P5" s="701"/>
      <c r="Q5" s="704"/>
    </row>
    <row r="6" spans="1:17" s="316" customFormat="1" ht="28.5" customHeight="1" thickBot="1">
      <c r="A6" s="695"/>
      <c r="B6" s="626" t="s">
        <v>155</v>
      </c>
      <c r="C6" s="627"/>
      <c r="D6" s="628"/>
      <c r="E6" s="634" t="s">
        <v>32</v>
      </c>
      <c r="F6" s="626" t="s">
        <v>156</v>
      </c>
      <c r="G6" s="627"/>
      <c r="H6" s="628"/>
      <c r="I6" s="636" t="s">
        <v>31</v>
      </c>
      <c r="J6" s="626" t="s">
        <v>157</v>
      </c>
      <c r="K6" s="627"/>
      <c r="L6" s="628"/>
      <c r="M6" s="634" t="s">
        <v>32</v>
      </c>
      <c r="N6" s="626" t="s">
        <v>158</v>
      </c>
      <c r="O6" s="627"/>
      <c r="P6" s="628"/>
      <c r="Q6" s="634" t="s">
        <v>31</v>
      </c>
    </row>
    <row r="7" spans="1:17" s="128" customFormat="1" ht="22.5" customHeight="1" thickBot="1">
      <c r="A7" s="696"/>
      <c r="B7" s="96" t="s">
        <v>20</v>
      </c>
      <c r="C7" s="93" t="s">
        <v>19</v>
      </c>
      <c r="D7" s="93" t="s">
        <v>15</v>
      </c>
      <c r="E7" s="635"/>
      <c r="F7" s="96" t="s">
        <v>20</v>
      </c>
      <c r="G7" s="94" t="s">
        <v>19</v>
      </c>
      <c r="H7" s="93" t="s">
        <v>15</v>
      </c>
      <c r="I7" s="637"/>
      <c r="J7" s="96" t="s">
        <v>20</v>
      </c>
      <c r="K7" s="93" t="s">
        <v>19</v>
      </c>
      <c r="L7" s="94" t="s">
        <v>15</v>
      </c>
      <c r="M7" s="635"/>
      <c r="N7" s="95" t="s">
        <v>20</v>
      </c>
      <c r="O7" s="94" t="s">
        <v>19</v>
      </c>
      <c r="P7" s="93" t="s">
        <v>15</v>
      </c>
      <c r="Q7" s="635"/>
    </row>
    <row r="8" spans="1:17" s="127" customFormat="1" ht="18" customHeight="1" thickBot="1">
      <c r="A8" s="455" t="s">
        <v>46</v>
      </c>
      <c r="B8" s="456">
        <f>SUM(B9:B50)</f>
        <v>12294.186</v>
      </c>
      <c r="C8" s="457">
        <f>SUM(C9:C50)</f>
        <v>1742.8649999999993</v>
      </c>
      <c r="D8" s="457">
        <f aca="true" t="shared" si="0" ref="D8:D13">C8+B8</f>
        <v>14037.051</v>
      </c>
      <c r="E8" s="489">
        <f aca="true" t="shared" si="1" ref="E8:E13">D8/$D$8</f>
        <v>1</v>
      </c>
      <c r="F8" s="457">
        <f>SUM(F9:F50)</f>
        <v>12638.63</v>
      </c>
      <c r="G8" s="457">
        <f>SUM(G9:G50)</f>
        <v>885.7980000000009</v>
      </c>
      <c r="H8" s="457">
        <f aca="true" t="shared" si="2" ref="H8:H13">G8+F8</f>
        <v>13524.428</v>
      </c>
      <c r="I8" s="490">
        <f aca="true" t="shared" si="3" ref="I8:I13">(D8/H8-1)</f>
        <v>0.037903488413705944</v>
      </c>
      <c r="J8" s="458">
        <f>SUM(J9:J50)</f>
        <v>60108.221000000005</v>
      </c>
      <c r="K8" s="457">
        <f>SUM(K9:K50)</f>
        <v>9667.704000000003</v>
      </c>
      <c r="L8" s="457">
        <f aca="true" t="shared" si="4" ref="L8:L13">K8+J8</f>
        <v>69775.925</v>
      </c>
      <c r="M8" s="489">
        <f aca="true" t="shared" si="5" ref="M8:M13">(L8/$L$8)</f>
        <v>1</v>
      </c>
      <c r="N8" s="457">
        <f>SUM(N9:N50)</f>
        <v>62499.11099999999</v>
      </c>
      <c r="O8" s="457">
        <f>SUM(O9:O50)</f>
        <v>7993.874000000046</v>
      </c>
      <c r="P8" s="457">
        <f aca="true" t="shared" si="6" ref="P8:P13">O8+N8</f>
        <v>70492.98500000003</v>
      </c>
      <c r="Q8" s="491">
        <f aca="true" t="shared" si="7" ref="Q8:Q13">(L8/P8-1)</f>
        <v>-0.010172075987419538</v>
      </c>
    </row>
    <row r="9" spans="1:17" s="126" customFormat="1" ht="18" customHeight="1" thickTop="1">
      <c r="A9" s="459" t="s">
        <v>226</v>
      </c>
      <c r="B9" s="460">
        <v>2126.7870000000003</v>
      </c>
      <c r="C9" s="461">
        <v>5.382</v>
      </c>
      <c r="D9" s="461">
        <f t="shared" si="0"/>
        <v>2132.1690000000003</v>
      </c>
      <c r="E9" s="462">
        <f t="shared" si="1"/>
        <v>0.15189579349679647</v>
      </c>
      <c r="F9" s="463">
        <v>1671.61</v>
      </c>
      <c r="G9" s="461">
        <v>24.796</v>
      </c>
      <c r="H9" s="461">
        <f t="shared" si="2"/>
        <v>1696.406</v>
      </c>
      <c r="I9" s="464">
        <f t="shared" si="3"/>
        <v>0.256874238831978</v>
      </c>
      <c r="J9" s="463">
        <v>10102.844999999998</v>
      </c>
      <c r="K9" s="461">
        <v>1057.407</v>
      </c>
      <c r="L9" s="461">
        <f t="shared" si="4"/>
        <v>11160.251999999997</v>
      </c>
      <c r="M9" s="464">
        <f t="shared" si="5"/>
        <v>0.1599441641225107</v>
      </c>
      <c r="N9" s="463">
        <v>7998.390999999998</v>
      </c>
      <c r="O9" s="461">
        <v>473.3050000000001</v>
      </c>
      <c r="P9" s="461">
        <f t="shared" si="6"/>
        <v>8471.695999999998</v>
      </c>
      <c r="Q9" s="465">
        <f t="shared" si="7"/>
        <v>0.3173574689176759</v>
      </c>
    </row>
    <row r="10" spans="1:17" s="126" customFormat="1" ht="18" customHeight="1">
      <c r="A10" s="466" t="s">
        <v>229</v>
      </c>
      <c r="B10" s="467">
        <v>1905.5790000000002</v>
      </c>
      <c r="C10" s="468">
        <v>21.674</v>
      </c>
      <c r="D10" s="468">
        <f t="shared" si="0"/>
        <v>1927.2530000000002</v>
      </c>
      <c r="E10" s="469">
        <f t="shared" si="1"/>
        <v>0.13729757055096545</v>
      </c>
      <c r="F10" s="470">
        <v>1720.311</v>
      </c>
      <c r="G10" s="468"/>
      <c r="H10" s="468">
        <f t="shared" si="2"/>
        <v>1720.311</v>
      </c>
      <c r="I10" s="471">
        <f t="shared" si="3"/>
        <v>0.12029336556006465</v>
      </c>
      <c r="J10" s="470">
        <v>8737.954</v>
      </c>
      <c r="K10" s="468">
        <v>98.25599999999999</v>
      </c>
      <c r="L10" s="468">
        <f t="shared" si="4"/>
        <v>8836.21</v>
      </c>
      <c r="M10" s="471">
        <f t="shared" si="5"/>
        <v>0.12663694533608832</v>
      </c>
      <c r="N10" s="470">
        <v>8986.616999999998</v>
      </c>
      <c r="O10" s="468">
        <v>29.070999999999998</v>
      </c>
      <c r="P10" s="468">
        <f t="shared" si="6"/>
        <v>9015.687999999998</v>
      </c>
      <c r="Q10" s="472">
        <f t="shared" si="7"/>
        <v>-0.019907299365284015</v>
      </c>
    </row>
    <row r="11" spans="1:17" s="126" customFormat="1" ht="18" customHeight="1">
      <c r="A11" s="466" t="s">
        <v>227</v>
      </c>
      <c r="B11" s="467">
        <v>1657.9279999999999</v>
      </c>
      <c r="C11" s="468">
        <v>13.024000000000001</v>
      </c>
      <c r="D11" s="468">
        <f t="shared" si="0"/>
        <v>1670.9519999999998</v>
      </c>
      <c r="E11" s="469">
        <f t="shared" si="1"/>
        <v>0.1190386784232671</v>
      </c>
      <c r="F11" s="470">
        <v>1672.075</v>
      </c>
      <c r="G11" s="468">
        <v>0.225</v>
      </c>
      <c r="H11" s="468">
        <f t="shared" si="2"/>
        <v>1672.3</v>
      </c>
      <c r="I11" s="471">
        <f t="shared" si="3"/>
        <v>-0.0008060754649286128</v>
      </c>
      <c r="J11" s="470">
        <v>7473.952000000001</v>
      </c>
      <c r="K11" s="468">
        <v>568.1319999999998</v>
      </c>
      <c r="L11" s="468">
        <f t="shared" si="4"/>
        <v>8042.084000000001</v>
      </c>
      <c r="M11" s="471">
        <f t="shared" si="5"/>
        <v>0.11525585651497992</v>
      </c>
      <c r="N11" s="470">
        <v>8112.769</v>
      </c>
      <c r="O11" s="468">
        <v>43.213</v>
      </c>
      <c r="P11" s="468">
        <f t="shared" si="6"/>
        <v>8155.982</v>
      </c>
      <c r="Q11" s="472">
        <f t="shared" si="7"/>
        <v>-0.013964964611250852</v>
      </c>
    </row>
    <row r="12" spans="1:17" s="126" customFormat="1" ht="18" customHeight="1">
      <c r="A12" s="466" t="s">
        <v>251</v>
      </c>
      <c r="B12" s="467">
        <v>1042.727</v>
      </c>
      <c r="C12" s="468">
        <v>265.80600000000004</v>
      </c>
      <c r="D12" s="468">
        <f t="shared" si="0"/>
        <v>1308.5330000000001</v>
      </c>
      <c r="E12" s="469">
        <f t="shared" si="1"/>
        <v>0.0932199362957362</v>
      </c>
      <c r="F12" s="470">
        <v>1195.4189999999999</v>
      </c>
      <c r="G12" s="468">
        <v>16.633</v>
      </c>
      <c r="H12" s="468">
        <f t="shared" si="2"/>
        <v>1212.052</v>
      </c>
      <c r="I12" s="471">
        <f t="shared" si="3"/>
        <v>0.07960137023824077</v>
      </c>
      <c r="J12" s="470">
        <v>5474.252000000001</v>
      </c>
      <c r="K12" s="468">
        <v>1838.056</v>
      </c>
      <c r="L12" s="468">
        <f t="shared" si="4"/>
        <v>7312.308000000001</v>
      </c>
      <c r="M12" s="471">
        <f t="shared" si="5"/>
        <v>0.1047970055574326</v>
      </c>
      <c r="N12" s="470">
        <v>5859.71</v>
      </c>
      <c r="O12" s="468">
        <v>1431.6750000000002</v>
      </c>
      <c r="P12" s="468">
        <f t="shared" si="6"/>
        <v>7291.385</v>
      </c>
      <c r="Q12" s="472">
        <f t="shared" si="7"/>
        <v>0.00286955084664986</v>
      </c>
    </row>
    <row r="13" spans="1:17" s="126" customFormat="1" ht="18" customHeight="1">
      <c r="A13" s="466" t="s">
        <v>232</v>
      </c>
      <c r="B13" s="467">
        <v>899.947</v>
      </c>
      <c r="C13" s="468">
        <v>135.784</v>
      </c>
      <c r="D13" s="468">
        <f t="shared" si="0"/>
        <v>1035.731</v>
      </c>
      <c r="E13" s="469">
        <f t="shared" si="1"/>
        <v>0.073785512355836</v>
      </c>
      <c r="F13" s="470">
        <v>863.5540000000001</v>
      </c>
      <c r="G13" s="468">
        <v>125.97800000000001</v>
      </c>
      <c r="H13" s="468">
        <f t="shared" si="2"/>
        <v>989.5320000000002</v>
      </c>
      <c r="I13" s="471">
        <f t="shared" si="3"/>
        <v>0.04668772712757119</v>
      </c>
      <c r="J13" s="470">
        <v>4281.395000000001</v>
      </c>
      <c r="K13" s="468">
        <v>736.473</v>
      </c>
      <c r="L13" s="468">
        <f t="shared" si="4"/>
        <v>5017.868000000001</v>
      </c>
      <c r="M13" s="471">
        <f t="shared" si="5"/>
        <v>0.07191403051983906</v>
      </c>
      <c r="N13" s="470">
        <v>4138.236</v>
      </c>
      <c r="O13" s="468">
        <v>872.7250000000001</v>
      </c>
      <c r="P13" s="468">
        <f t="shared" si="6"/>
        <v>5010.961</v>
      </c>
      <c r="Q13" s="472">
        <f t="shared" si="7"/>
        <v>0.0013783783190493004</v>
      </c>
    </row>
    <row r="14" spans="1:17" s="126" customFormat="1" ht="18" customHeight="1">
      <c r="A14" s="466" t="s">
        <v>228</v>
      </c>
      <c r="B14" s="467">
        <v>573.235</v>
      </c>
      <c r="C14" s="468">
        <v>90.40999999999998</v>
      </c>
      <c r="D14" s="468">
        <f aca="true" t="shared" si="8" ref="D14:D36">C14+B14</f>
        <v>663.645</v>
      </c>
      <c r="E14" s="469">
        <f aca="true" t="shared" si="9" ref="E14:E36">D14/$D$8</f>
        <v>0.04727809281308446</v>
      </c>
      <c r="F14" s="470">
        <v>748.224</v>
      </c>
      <c r="G14" s="468"/>
      <c r="H14" s="468">
        <f aca="true" t="shared" si="10" ref="H14:H36">G14+F14</f>
        <v>748.224</v>
      </c>
      <c r="I14" s="471">
        <f aca="true" t="shared" si="11" ref="I14:I36">(D14/H14-1)</f>
        <v>-0.11303967795740322</v>
      </c>
      <c r="J14" s="470">
        <v>2921.5299999999997</v>
      </c>
      <c r="K14" s="468">
        <v>329.009</v>
      </c>
      <c r="L14" s="468">
        <f aca="true" t="shared" si="12" ref="L14:L36">K14+J14</f>
        <v>3250.5389999999998</v>
      </c>
      <c r="M14" s="471">
        <f aca="true" t="shared" si="13" ref="M14:M36">(L14/$L$8)</f>
        <v>0.04658539460422774</v>
      </c>
      <c r="N14" s="470">
        <v>3083.987000000001</v>
      </c>
      <c r="O14" s="468">
        <v>5.729999999999999</v>
      </c>
      <c r="P14" s="468">
        <f aca="true" t="shared" si="14" ref="P14:P36">O14+N14</f>
        <v>3089.717000000001</v>
      </c>
      <c r="Q14" s="472">
        <f aca="true" t="shared" si="15" ref="Q14:Q36">(L14/P14-1)</f>
        <v>0.05205072179749748</v>
      </c>
    </row>
    <row r="15" spans="1:17" s="126" customFormat="1" ht="18" customHeight="1">
      <c r="A15" s="466" t="s">
        <v>237</v>
      </c>
      <c r="B15" s="467">
        <v>451.24699999999996</v>
      </c>
      <c r="C15" s="468">
        <v>0.862</v>
      </c>
      <c r="D15" s="468">
        <f t="shared" si="8"/>
        <v>452.109</v>
      </c>
      <c r="E15" s="469">
        <f t="shared" si="9"/>
        <v>0.03220826083769304</v>
      </c>
      <c r="F15" s="470">
        <v>433.497</v>
      </c>
      <c r="G15" s="468"/>
      <c r="H15" s="468">
        <f t="shared" si="10"/>
        <v>433.497</v>
      </c>
      <c r="I15" s="471">
        <f t="shared" si="11"/>
        <v>0.04293455318029871</v>
      </c>
      <c r="J15" s="470">
        <v>1948.3249999999998</v>
      </c>
      <c r="K15" s="468">
        <v>3.956</v>
      </c>
      <c r="L15" s="468">
        <f t="shared" si="12"/>
        <v>1952.2809999999997</v>
      </c>
      <c r="M15" s="471">
        <f t="shared" si="13"/>
        <v>0.027979292284552294</v>
      </c>
      <c r="N15" s="470">
        <v>2007.1089999999997</v>
      </c>
      <c r="O15" s="468">
        <v>8.432</v>
      </c>
      <c r="P15" s="468">
        <f t="shared" si="14"/>
        <v>2015.5409999999997</v>
      </c>
      <c r="Q15" s="472">
        <f t="shared" si="15"/>
        <v>-0.0313861141996119</v>
      </c>
    </row>
    <row r="16" spans="1:17" s="126" customFormat="1" ht="18" customHeight="1">
      <c r="A16" s="466" t="s">
        <v>233</v>
      </c>
      <c r="B16" s="467">
        <v>357.153</v>
      </c>
      <c r="C16" s="468">
        <v>0.799</v>
      </c>
      <c r="D16" s="468">
        <f aca="true" t="shared" si="16" ref="D16:D24">C16+B16</f>
        <v>357.952</v>
      </c>
      <c r="E16" s="469">
        <f aca="true" t="shared" si="17" ref="E16:E24">D16/$D$8</f>
        <v>0.025500512892629657</v>
      </c>
      <c r="F16" s="470">
        <v>346.113</v>
      </c>
      <c r="G16" s="468">
        <v>0.138</v>
      </c>
      <c r="H16" s="468">
        <f aca="true" t="shared" si="18" ref="H16:H24">G16+F16</f>
        <v>346.251</v>
      </c>
      <c r="I16" s="471">
        <f aca="true" t="shared" si="19" ref="I16:I24">(D16/H16-1)</f>
        <v>0.0337934042067749</v>
      </c>
      <c r="J16" s="470">
        <v>1701.4979999999996</v>
      </c>
      <c r="K16" s="468">
        <v>2.9869999999999997</v>
      </c>
      <c r="L16" s="468">
        <f aca="true" t="shared" si="20" ref="L16:L24">K16+J16</f>
        <v>1704.4849999999997</v>
      </c>
      <c r="M16" s="471">
        <f aca="true" t="shared" si="21" ref="M16:M24">(L16/$L$8)</f>
        <v>0.024427981427691564</v>
      </c>
      <c r="N16" s="470">
        <v>1725.4429999999993</v>
      </c>
      <c r="O16" s="468">
        <v>4.099</v>
      </c>
      <c r="P16" s="468">
        <f aca="true" t="shared" si="22" ref="P16:P24">O16+N16</f>
        <v>1729.5419999999992</v>
      </c>
      <c r="Q16" s="472">
        <f aca="true" t="shared" si="23" ref="Q16:Q24">(L16/P16-1)</f>
        <v>-0.01448765048781675</v>
      </c>
    </row>
    <row r="17" spans="1:17" s="126" customFormat="1" ht="18" customHeight="1">
      <c r="A17" s="466" t="s">
        <v>231</v>
      </c>
      <c r="B17" s="467">
        <v>322.309</v>
      </c>
      <c r="C17" s="468">
        <v>0.758</v>
      </c>
      <c r="D17" s="468">
        <f t="shared" si="16"/>
        <v>323.067</v>
      </c>
      <c r="E17" s="469">
        <f t="shared" si="17"/>
        <v>0.023015304282929513</v>
      </c>
      <c r="F17" s="470">
        <v>395.342</v>
      </c>
      <c r="G17" s="468"/>
      <c r="H17" s="468">
        <f t="shared" si="18"/>
        <v>395.342</v>
      </c>
      <c r="I17" s="471">
        <f t="shared" si="19"/>
        <v>-0.18281639694239415</v>
      </c>
      <c r="J17" s="470">
        <v>1744.4259999999997</v>
      </c>
      <c r="K17" s="468">
        <v>6.469000000000001</v>
      </c>
      <c r="L17" s="468">
        <f t="shared" si="20"/>
        <v>1750.8949999999998</v>
      </c>
      <c r="M17" s="471">
        <f t="shared" si="21"/>
        <v>0.025093110553532607</v>
      </c>
      <c r="N17" s="470">
        <v>2016.6589999999999</v>
      </c>
      <c r="O17" s="468">
        <v>14.119999999999997</v>
      </c>
      <c r="P17" s="468">
        <f t="shared" si="22"/>
        <v>2030.7789999999998</v>
      </c>
      <c r="Q17" s="472">
        <f t="shared" si="23"/>
        <v>-0.1378210036641112</v>
      </c>
    </row>
    <row r="18" spans="1:17" s="126" customFormat="1" ht="18" customHeight="1">
      <c r="A18" s="466" t="s">
        <v>230</v>
      </c>
      <c r="B18" s="467">
        <v>275.342</v>
      </c>
      <c r="C18" s="468">
        <v>0.21299999999999997</v>
      </c>
      <c r="D18" s="468">
        <f t="shared" si="16"/>
        <v>275.555</v>
      </c>
      <c r="E18" s="469">
        <f t="shared" si="17"/>
        <v>0.019630547755365428</v>
      </c>
      <c r="F18" s="470">
        <v>243.036</v>
      </c>
      <c r="G18" s="468"/>
      <c r="H18" s="468">
        <f t="shared" si="18"/>
        <v>243.036</v>
      </c>
      <c r="I18" s="471">
        <f t="shared" si="19"/>
        <v>0.13380322256785004</v>
      </c>
      <c r="J18" s="470">
        <v>1157.1100000000001</v>
      </c>
      <c r="K18" s="468">
        <v>2.044</v>
      </c>
      <c r="L18" s="468">
        <f t="shared" si="20"/>
        <v>1159.1540000000002</v>
      </c>
      <c r="M18" s="471">
        <f t="shared" si="21"/>
        <v>0.016612520722584477</v>
      </c>
      <c r="N18" s="470">
        <v>1307.2440000000001</v>
      </c>
      <c r="O18" s="468">
        <v>3.406</v>
      </c>
      <c r="P18" s="468">
        <f t="shared" si="22"/>
        <v>1310.65</v>
      </c>
      <c r="Q18" s="472">
        <f t="shared" si="23"/>
        <v>-0.1155884484797618</v>
      </c>
    </row>
    <row r="19" spans="1:17" s="126" customFormat="1" ht="18" customHeight="1">
      <c r="A19" s="466" t="s">
        <v>235</v>
      </c>
      <c r="B19" s="467">
        <v>271.154</v>
      </c>
      <c r="C19" s="468">
        <v>0.53</v>
      </c>
      <c r="D19" s="468">
        <f t="shared" si="16"/>
        <v>271.68399999999997</v>
      </c>
      <c r="E19" s="469">
        <f t="shared" si="17"/>
        <v>0.019354777581131535</v>
      </c>
      <c r="F19" s="470">
        <v>285.169</v>
      </c>
      <c r="G19" s="468"/>
      <c r="H19" s="468">
        <f t="shared" si="18"/>
        <v>285.169</v>
      </c>
      <c r="I19" s="471">
        <f t="shared" si="19"/>
        <v>-0.04728774866833352</v>
      </c>
      <c r="J19" s="470">
        <v>1219.024</v>
      </c>
      <c r="K19" s="468">
        <v>4.781000000000001</v>
      </c>
      <c r="L19" s="468">
        <f t="shared" si="20"/>
        <v>1223.8049999999998</v>
      </c>
      <c r="M19" s="471">
        <f t="shared" si="21"/>
        <v>0.017539072394955706</v>
      </c>
      <c r="N19" s="470">
        <v>1736.9559999999997</v>
      </c>
      <c r="O19" s="468">
        <v>0.01</v>
      </c>
      <c r="P19" s="468">
        <f t="shared" si="22"/>
        <v>1736.9659999999997</v>
      </c>
      <c r="Q19" s="472">
        <f t="shared" si="23"/>
        <v>-0.2954352589515281</v>
      </c>
    </row>
    <row r="20" spans="1:17" s="126" customFormat="1" ht="18" customHeight="1">
      <c r="A20" s="466" t="s">
        <v>238</v>
      </c>
      <c r="B20" s="467">
        <v>190.21500000000003</v>
      </c>
      <c r="C20" s="468">
        <v>22.486</v>
      </c>
      <c r="D20" s="468">
        <f t="shared" si="16"/>
        <v>212.70100000000002</v>
      </c>
      <c r="E20" s="469">
        <f t="shared" si="17"/>
        <v>0.015152826615789886</v>
      </c>
      <c r="F20" s="470">
        <v>161.776</v>
      </c>
      <c r="G20" s="468">
        <v>38.904</v>
      </c>
      <c r="H20" s="468">
        <f t="shared" si="18"/>
        <v>200.68</v>
      </c>
      <c r="I20" s="471">
        <f t="shared" si="19"/>
        <v>0.05990133545943799</v>
      </c>
      <c r="J20" s="470">
        <v>1042.8369999999998</v>
      </c>
      <c r="K20" s="468">
        <v>132.892</v>
      </c>
      <c r="L20" s="468">
        <f t="shared" si="20"/>
        <v>1175.7289999999998</v>
      </c>
      <c r="M20" s="471">
        <f t="shared" si="21"/>
        <v>0.01685006683895627</v>
      </c>
      <c r="N20" s="470">
        <v>664.8629999999998</v>
      </c>
      <c r="O20" s="468">
        <v>193.22700000000003</v>
      </c>
      <c r="P20" s="468">
        <f t="shared" si="22"/>
        <v>858.0899999999999</v>
      </c>
      <c r="Q20" s="472">
        <f t="shared" si="23"/>
        <v>0.3701697957090748</v>
      </c>
    </row>
    <row r="21" spans="1:17" s="126" customFormat="1" ht="18" customHeight="1">
      <c r="A21" s="466" t="s">
        <v>263</v>
      </c>
      <c r="B21" s="467">
        <v>30.261</v>
      </c>
      <c r="C21" s="468">
        <v>178.08499999999998</v>
      </c>
      <c r="D21" s="468">
        <f t="shared" si="16"/>
        <v>208.34599999999998</v>
      </c>
      <c r="E21" s="469">
        <f t="shared" si="17"/>
        <v>0.01484257626477242</v>
      </c>
      <c r="F21" s="470">
        <v>42.332</v>
      </c>
      <c r="G21" s="468">
        <v>4.6080000000000005</v>
      </c>
      <c r="H21" s="468">
        <f t="shared" si="18"/>
        <v>46.94</v>
      </c>
      <c r="I21" s="471">
        <f t="shared" si="19"/>
        <v>3.4385598636557306</v>
      </c>
      <c r="J21" s="470">
        <v>207.975</v>
      </c>
      <c r="K21" s="468">
        <v>536.6280000000002</v>
      </c>
      <c r="L21" s="468">
        <f t="shared" si="20"/>
        <v>744.6030000000002</v>
      </c>
      <c r="M21" s="471">
        <f t="shared" si="21"/>
        <v>0.010671345453320756</v>
      </c>
      <c r="N21" s="470">
        <v>255.07399999999998</v>
      </c>
      <c r="O21" s="468">
        <v>12.9</v>
      </c>
      <c r="P21" s="468">
        <f t="shared" si="22"/>
        <v>267.974</v>
      </c>
      <c r="Q21" s="472">
        <f t="shared" si="23"/>
        <v>1.7786389724376255</v>
      </c>
    </row>
    <row r="22" spans="1:17" s="126" customFormat="1" ht="18" customHeight="1">
      <c r="A22" s="466" t="s">
        <v>239</v>
      </c>
      <c r="B22" s="467">
        <v>172.074</v>
      </c>
      <c r="C22" s="468">
        <v>0.05</v>
      </c>
      <c r="D22" s="468">
        <f t="shared" si="16"/>
        <v>172.12400000000002</v>
      </c>
      <c r="E22" s="469">
        <f t="shared" si="17"/>
        <v>0.012262119728709402</v>
      </c>
      <c r="F22" s="470">
        <v>273.288</v>
      </c>
      <c r="G22" s="468"/>
      <c r="H22" s="468">
        <f t="shared" si="18"/>
        <v>273.288</v>
      </c>
      <c r="I22" s="471">
        <f t="shared" si="19"/>
        <v>-0.3701735897661075</v>
      </c>
      <c r="J22" s="470">
        <v>775.8430000000001</v>
      </c>
      <c r="K22" s="468">
        <v>0.07500000000000001</v>
      </c>
      <c r="L22" s="468">
        <f t="shared" si="20"/>
        <v>775.9180000000001</v>
      </c>
      <c r="M22" s="471">
        <f t="shared" si="21"/>
        <v>0.011120139217072365</v>
      </c>
      <c r="N22" s="470">
        <v>1417.7069999999999</v>
      </c>
      <c r="O22" s="468">
        <v>0.175</v>
      </c>
      <c r="P22" s="468">
        <f t="shared" si="22"/>
        <v>1417.8819999999998</v>
      </c>
      <c r="Q22" s="472">
        <f t="shared" si="23"/>
        <v>-0.4527626417431069</v>
      </c>
    </row>
    <row r="23" spans="1:17" s="126" customFormat="1" ht="18" customHeight="1">
      <c r="A23" s="466" t="s">
        <v>248</v>
      </c>
      <c r="B23" s="467">
        <v>171.31</v>
      </c>
      <c r="C23" s="468">
        <v>0</v>
      </c>
      <c r="D23" s="468">
        <f t="shared" si="16"/>
        <v>171.31</v>
      </c>
      <c r="E23" s="469">
        <f t="shared" si="17"/>
        <v>0.012204130340482485</v>
      </c>
      <c r="F23" s="470">
        <v>180.66499999999996</v>
      </c>
      <c r="G23" s="468"/>
      <c r="H23" s="468">
        <f t="shared" si="18"/>
        <v>180.66499999999996</v>
      </c>
      <c r="I23" s="471">
        <f t="shared" si="19"/>
        <v>-0.05178092048819616</v>
      </c>
      <c r="J23" s="470">
        <v>788.4230000000001</v>
      </c>
      <c r="K23" s="468">
        <v>2.531</v>
      </c>
      <c r="L23" s="468">
        <f t="shared" si="20"/>
        <v>790.9540000000001</v>
      </c>
      <c r="M23" s="471">
        <f t="shared" si="21"/>
        <v>0.011335629015308647</v>
      </c>
      <c r="N23" s="470">
        <v>836.719</v>
      </c>
      <c r="O23" s="468"/>
      <c r="P23" s="468">
        <f t="shared" si="22"/>
        <v>836.719</v>
      </c>
      <c r="Q23" s="472">
        <f t="shared" si="23"/>
        <v>-0.05469578197698388</v>
      </c>
    </row>
    <row r="24" spans="1:17" s="126" customFormat="1" ht="18" customHeight="1">
      <c r="A24" s="466" t="s">
        <v>236</v>
      </c>
      <c r="B24" s="467">
        <v>160.35</v>
      </c>
      <c r="C24" s="468">
        <v>2.677</v>
      </c>
      <c r="D24" s="468">
        <f t="shared" si="16"/>
        <v>163.027</v>
      </c>
      <c r="E24" s="469">
        <f t="shared" si="17"/>
        <v>0.011614049133254556</v>
      </c>
      <c r="F24" s="470">
        <v>161.69400000000002</v>
      </c>
      <c r="G24" s="468">
        <v>0.16799999999999998</v>
      </c>
      <c r="H24" s="468">
        <f t="shared" si="18"/>
        <v>161.86200000000002</v>
      </c>
      <c r="I24" s="471">
        <f t="shared" si="19"/>
        <v>0.007197489219211262</v>
      </c>
      <c r="J24" s="470">
        <v>794.931</v>
      </c>
      <c r="K24" s="468">
        <v>2.827</v>
      </c>
      <c r="L24" s="468">
        <f t="shared" si="20"/>
        <v>797.758</v>
      </c>
      <c r="M24" s="471">
        <f t="shared" si="21"/>
        <v>0.011433141158644619</v>
      </c>
      <c r="N24" s="470">
        <v>830.2980000000001</v>
      </c>
      <c r="O24" s="468">
        <v>16.701999999999998</v>
      </c>
      <c r="P24" s="468">
        <f t="shared" si="22"/>
        <v>847.0000000000001</v>
      </c>
      <c r="Q24" s="472">
        <f t="shared" si="23"/>
        <v>-0.05813695395513585</v>
      </c>
    </row>
    <row r="25" spans="1:17" s="126" customFormat="1" ht="18" customHeight="1">
      <c r="A25" s="466" t="s">
        <v>250</v>
      </c>
      <c r="B25" s="467">
        <v>140.797</v>
      </c>
      <c r="C25" s="468">
        <v>0</v>
      </c>
      <c r="D25" s="468">
        <f>C25+B25</f>
        <v>140.797</v>
      </c>
      <c r="E25" s="469">
        <f>D25/$D$8</f>
        <v>0.010030383162389309</v>
      </c>
      <c r="F25" s="470">
        <v>112.506</v>
      </c>
      <c r="G25" s="468">
        <v>0.1</v>
      </c>
      <c r="H25" s="468">
        <f>G25+F25</f>
        <v>112.606</v>
      </c>
      <c r="I25" s="471">
        <f>(D25/H25-1)</f>
        <v>0.25035078059783666</v>
      </c>
      <c r="J25" s="470">
        <v>575.0189999999999</v>
      </c>
      <c r="K25" s="468"/>
      <c r="L25" s="468">
        <f>K25+J25</f>
        <v>575.0189999999999</v>
      </c>
      <c r="M25" s="471">
        <f>(L25/$L$8)</f>
        <v>0.00824093697073883</v>
      </c>
      <c r="N25" s="470">
        <v>677.5500000000001</v>
      </c>
      <c r="O25" s="468">
        <v>0.36</v>
      </c>
      <c r="P25" s="468">
        <f>O25+N25</f>
        <v>677.9100000000001</v>
      </c>
      <c r="Q25" s="472">
        <f>(L25/P25-1)</f>
        <v>-0.15177678452892007</v>
      </c>
    </row>
    <row r="26" spans="1:17" s="126" customFormat="1" ht="18" customHeight="1">
      <c r="A26" s="466" t="s">
        <v>240</v>
      </c>
      <c r="B26" s="467">
        <v>105.017</v>
      </c>
      <c r="C26" s="468">
        <v>26.099</v>
      </c>
      <c r="D26" s="468">
        <f>C26+B26</f>
        <v>131.11599999999999</v>
      </c>
      <c r="E26" s="469">
        <f>D26/$D$8</f>
        <v>0.009340708386683213</v>
      </c>
      <c r="F26" s="470">
        <v>96.855</v>
      </c>
      <c r="G26" s="468">
        <v>24.422</v>
      </c>
      <c r="H26" s="468">
        <f>G26+F26</f>
        <v>121.277</v>
      </c>
      <c r="I26" s="471">
        <f>(D26/H26-1)</f>
        <v>0.08112832606347431</v>
      </c>
      <c r="J26" s="470">
        <v>667.335</v>
      </c>
      <c r="K26" s="468">
        <v>155.557</v>
      </c>
      <c r="L26" s="468">
        <f>K26+J26</f>
        <v>822.892</v>
      </c>
      <c r="M26" s="471">
        <f>(L26/$L$8)</f>
        <v>0.011793351360085875</v>
      </c>
      <c r="N26" s="470">
        <v>390.357</v>
      </c>
      <c r="O26" s="468">
        <v>142.40399999999997</v>
      </c>
      <c r="P26" s="468">
        <f>O26+N26</f>
        <v>532.761</v>
      </c>
      <c r="Q26" s="472">
        <f>(L26/P26-1)</f>
        <v>0.5445800274419488</v>
      </c>
    </row>
    <row r="27" spans="1:17" s="126" customFormat="1" ht="18" customHeight="1">
      <c r="A27" s="466" t="s">
        <v>241</v>
      </c>
      <c r="B27" s="467">
        <v>111.179</v>
      </c>
      <c r="C27" s="468">
        <v>1.978</v>
      </c>
      <c r="D27" s="468">
        <f t="shared" si="8"/>
        <v>113.157</v>
      </c>
      <c r="E27" s="469">
        <f t="shared" si="9"/>
        <v>0.008061308603922577</v>
      </c>
      <c r="F27" s="470">
        <v>116.40899999999999</v>
      </c>
      <c r="G27" s="468"/>
      <c r="H27" s="468">
        <f t="shared" si="10"/>
        <v>116.40899999999999</v>
      </c>
      <c r="I27" s="471">
        <f t="shared" si="11"/>
        <v>-0.027935984331108332</v>
      </c>
      <c r="J27" s="470">
        <v>615.0080000000002</v>
      </c>
      <c r="K27" s="468">
        <v>3.2510000000000003</v>
      </c>
      <c r="L27" s="468">
        <f t="shared" si="12"/>
        <v>618.2590000000001</v>
      </c>
      <c r="M27" s="471">
        <f t="shared" si="13"/>
        <v>0.008860634953961558</v>
      </c>
      <c r="N27" s="470">
        <v>579.707</v>
      </c>
      <c r="O27" s="468">
        <v>0.9830000000000001</v>
      </c>
      <c r="P27" s="468">
        <f t="shared" si="14"/>
        <v>580.6899999999999</v>
      </c>
      <c r="Q27" s="472">
        <f t="shared" si="15"/>
        <v>0.06469717060738112</v>
      </c>
    </row>
    <row r="28" spans="1:17" s="126" customFormat="1" ht="18" customHeight="1">
      <c r="A28" s="466" t="s">
        <v>255</v>
      </c>
      <c r="B28" s="467">
        <v>67.12299999999999</v>
      </c>
      <c r="C28" s="468">
        <v>0.07</v>
      </c>
      <c r="D28" s="468">
        <f t="shared" si="8"/>
        <v>67.19299999999998</v>
      </c>
      <c r="E28" s="469">
        <f t="shared" si="9"/>
        <v>0.004786831650038173</v>
      </c>
      <c r="F28" s="470">
        <v>74.08500000000001</v>
      </c>
      <c r="G28" s="468"/>
      <c r="H28" s="468">
        <f t="shared" si="10"/>
        <v>74.08500000000001</v>
      </c>
      <c r="I28" s="471">
        <f t="shared" si="11"/>
        <v>-0.09302827832894678</v>
      </c>
      <c r="J28" s="470">
        <v>339.64799999999997</v>
      </c>
      <c r="K28" s="468">
        <v>1.74</v>
      </c>
      <c r="L28" s="468">
        <f t="shared" si="12"/>
        <v>341.388</v>
      </c>
      <c r="M28" s="471">
        <f t="shared" si="13"/>
        <v>0.004892633096587397</v>
      </c>
      <c r="N28" s="470">
        <v>343.274</v>
      </c>
      <c r="O28" s="468">
        <v>4.095000000000001</v>
      </c>
      <c r="P28" s="468">
        <f t="shared" si="14"/>
        <v>347.369</v>
      </c>
      <c r="Q28" s="472">
        <f t="shared" si="15"/>
        <v>-0.01721800160636111</v>
      </c>
    </row>
    <row r="29" spans="1:17" s="126" customFormat="1" ht="18" customHeight="1">
      <c r="A29" s="466" t="s">
        <v>257</v>
      </c>
      <c r="B29" s="467">
        <v>46.446999999999996</v>
      </c>
      <c r="C29" s="468">
        <v>0.18000000000000002</v>
      </c>
      <c r="D29" s="468">
        <f t="shared" si="8"/>
        <v>46.626999999999995</v>
      </c>
      <c r="E29" s="469">
        <f t="shared" si="9"/>
        <v>0.00332170909687512</v>
      </c>
      <c r="F29" s="470">
        <v>27.172</v>
      </c>
      <c r="G29" s="468">
        <v>3.1460000000000004</v>
      </c>
      <c r="H29" s="468">
        <f t="shared" si="10"/>
        <v>30.318</v>
      </c>
      <c r="I29" s="471">
        <f t="shared" si="11"/>
        <v>0.5379312619565932</v>
      </c>
      <c r="J29" s="470">
        <v>203.38599999999997</v>
      </c>
      <c r="K29" s="468">
        <v>1.7600000000000002</v>
      </c>
      <c r="L29" s="468">
        <f t="shared" si="12"/>
        <v>205.14599999999996</v>
      </c>
      <c r="M29" s="471">
        <f t="shared" si="13"/>
        <v>0.0029400685121694905</v>
      </c>
      <c r="N29" s="470">
        <v>144.548</v>
      </c>
      <c r="O29" s="468">
        <v>9.777000000000001</v>
      </c>
      <c r="P29" s="468">
        <f t="shared" si="14"/>
        <v>154.325</v>
      </c>
      <c r="Q29" s="472">
        <f t="shared" si="15"/>
        <v>0.32931151790053437</v>
      </c>
    </row>
    <row r="30" spans="1:17" s="126" customFormat="1" ht="18" customHeight="1">
      <c r="A30" s="466" t="s">
        <v>234</v>
      </c>
      <c r="B30" s="467">
        <v>45.39</v>
      </c>
      <c r="C30" s="468">
        <v>0</v>
      </c>
      <c r="D30" s="468">
        <f t="shared" si="8"/>
        <v>45.39</v>
      </c>
      <c r="E30" s="469">
        <f t="shared" si="9"/>
        <v>0.0032335851739799196</v>
      </c>
      <c r="F30" s="470">
        <v>56.56699999999999</v>
      </c>
      <c r="G30" s="468"/>
      <c r="H30" s="468">
        <f t="shared" si="10"/>
        <v>56.56699999999999</v>
      </c>
      <c r="I30" s="471">
        <f t="shared" si="11"/>
        <v>-0.19758870012551477</v>
      </c>
      <c r="J30" s="470">
        <v>227.148</v>
      </c>
      <c r="K30" s="468">
        <v>0.375</v>
      </c>
      <c r="L30" s="468">
        <f t="shared" si="12"/>
        <v>227.523</v>
      </c>
      <c r="M30" s="471">
        <f t="shared" si="13"/>
        <v>0.0032607665179644695</v>
      </c>
      <c r="N30" s="470">
        <v>289.991</v>
      </c>
      <c r="O30" s="468"/>
      <c r="P30" s="468">
        <f t="shared" si="14"/>
        <v>289.991</v>
      </c>
      <c r="Q30" s="472">
        <f t="shared" si="15"/>
        <v>-0.2154135818008145</v>
      </c>
    </row>
    <row r="31" spans="1:17" s="126" customFormat="1" ht="18" customHeight="1">
      <c r="A31" s="466" t="s">
        <v>254</v>
      </c>
      <c r="B31" s="467">
        <v>38.214</v>
      </c>
      <c r="C31" s="468">
        <v>0</v>
      </c>
      <c r="D31" s="468">
        <f t="shared" si="8"/>
        <v>38.214</v>
      </c>
      <c r="E31" s="469">
        <f t="shared" si="9"/>
        <v>0.0027223666851392075</v>
      </c>
      <c r="F31" s="470">
        <v>39.548</v>
      </c>
      <c r="G31" s="468"/>
      <c r="H31" s="468">
        <f t="shared" si="10"/>
        <v>39.548</v>
      </c>
      <c r="I31" s="471">
        <f t="shared" si="11"/>
        <v>-0.03373116213209271</v>
      </c>
      <c r="J31" s="470">
        <v>185.326</v>
      </c>
      <c r="K31" s="468">
        <v>0.2</v>
      </c>
      <c r="L31" s="468">
        <f t="shared" si="12"/>
        <v>185.52599999999998</v>
      </c>
      <c r="M31" s="471">
        <f t="shared" si="13"/>
        <v>0.0026588827020207896</v>
      </c>
      <c r="N31" s="470">
        <v>218.10399999999998</v>
      </c>
      <c r="O31" s="468"/>
      <c r="P31" s="468">
        <f t="shared" si="14"/>
        <v>218.10399999999998</v>
      </c>
      <c r="Q31" s="472">
        <f t="shared" si="15"/>
        <v>-0.14936910831529915</v>
      </c>
    </row>
    <row r="32" spans="1:17" s="126" customFormat="1" ht="18" customHeight="1">
      <c r="A32" s="466" t="s">
        <v>246</v>
      </c>
      <c r="B32" s="467">
        <v>37.433</v>
      </c>
      <c r="C32" s="468">
        <v>0</v>
      </c>
      <c r="D32" s="468">
        <f t="shared" si="8"/>
        <v>37.433</v>
      </c>
      <c r="E32" s="469">
        <f t="shared" si="9"/>
        <v>0.0026667282180566276</v>
      </c>
      <c r="F32" s="470">
        <v>64.923</v>
      </c>
      <c r="G32" s="468"/>
      <c r="H32" s="468">
        <f t="shared" si="10"/>
        <v>64.923</v>
      </c>
      <c r="I32" s="471">
        <f t="shared" si="11"/>
        <v>-0.42342467230411407</v>
      </c>
      <c r="J32" s="470">
        <v>181.226</v>
      </c>
      <c r="K32" s="468"/>
      <c r="L32" s="468">
        <f t="shared" si="12"/>
        <v>181.226</v>
      </c>
      <c r="M32" s="471">
        <f t="shared" si="13"/>
        <v>0.0025972568618760697</v>
      </c>
      <c r="N32" s="470">
        <v>198.29500000000002</v>
      </c>
      <c r="O32" s="468"/>
      <c r="P32" s="468">
        <f t="shared" si="14"/>
        <v>198.29500000000002</v>
      </c>
      <c r="Q32" s="472">
        <f t="shared" si="15"/>
        <v>-0.08607882195718508</v>
      </c>
    </row>
    <row r="33" spans="1:17" s="126" customFormat="1" ht="18" customHeight="1">
      <c r="A33" s="466" t="s">
        <v>268</v>
      </c>
      <c r="B33" s="467">
        <v>9.966</v>
      </c>
      <c r="C33" s="468">
        <v>26.887</v>
      </c>
      <c r="D33" s="468">
        <f t="shared" si="8"/>
        <v>36.853</v>
      </c>
      <c r="E33" s="469">
        <f t="shared" si="9"/>
        <v>0.0026254089979440842</v>
      </c>
      <c r="F33" s="470">
        <v>10.123000000000001</v>
      </c>
      <c r="G33" s="468">
        <v>26.153</v>
      </c>
      <c r="H33" s="468">
        <f t="shared" si="10"/>
        <v>36.275999999999996</v>
      </c>
      <c r="I33" s="471">
        <f t="shared" si="11"/>
        <v>0.015905833057669128</v>
      </c>
      <c r="J33" s="470">
        <v>49.451</v>
      </c>
      <c r="K33" s="468">
        <v>121.14800000000001</v>
      </c>
      <c r="L33" s="468">
        <f t="shared" si="12"/>
        <v>170.59900000000002</v>
      </c>
      <c r="M33" s="471">
        <f t="shared" si="13"/>
        <v>0.0024449550471742224</v>
      </c>
      <c r="N33" s="470">
        <v>44.663999999999994</v>
      </c>
      <c r="O33" s="468">
        <v>125.96000000000001</v>
      </c>
      <c r="P33" s="468">
        <f t="shared" si="14"/>
        <v>170.624</v>
      </c>
      <c r="Q33" s="472">
        <f t="shared" si="15"/>
        <v>-0.00014652100525114342</v>
      </c>
    </row>
    <row r="34" spans="1:17" s="126" customFormat="1" ht="18" customHeight="1">
      <c r="A34" s="466" t="s">
        <v>261</v>
      </c>
      <c r="B34" s="467">
        <v>0</v>
      </c>
      <c r="C34" s="468">
        <v>28.156</v>
      </c>
      <c r="D34" s="468">
        <f t="shared" si="8"/>
        <v>28.156</v>
      </c>
      <c r="E34" s="469">
        <f t="shared" si="9"/>
        <v>0.0020058344163599606</v>
      </c>
      <c r="F34" s="470">
        <v>6.735</v>
      </c>
      <c r="G34" s="468">
        <v>9.466000000000001</v>
      </c>
      <c r="H34" s="468">
        <f t="shared" si="10"/>
        <v>16.201</v>
      </c>
      <c r="I34" s="471">
        <f t="shared" si="11"/>
        <v>0.7379174125054009</v>
      </c>
      <c r="J34" s="470"/>
      <c r="K34" s="468">
        <v>128.24499999999998</v>
      </c>
      <c r="L34" s="468">
        <f t="shared" si="12"/>
        <v>128.24499999999998</v>
      </c>
      <c r="M34" s="471">
        <f t="shared" si="13"/>
        <v>0.0018379548533394572</v>
      </c>
      <c r="N34" s="470">
        <v>19.13</v>
      </c>
      <c r="O34" s="468">
        <v>73.80099999999999</v>
      </c>
      <c r="P34" s="468">
        <f t="shared" si="14"/>
        <v>92.93099999999998</v>
      </c>
      <c r="Q34" s="472">
        <f t="shared" si="15"/>
        <v>0.3800023673478172</v>
      </c>
    </row>
    <row r="35" spans="1:17" s="126" customFormat="1" ht="18" customHeight="1">
      <c r="A35" s="466" t="s">
        <v>266</v>
      </c>
      <c r="B35" s="467">
        <v>25.450000000000003</v>
      </c>
      <c r="C35" s="468">
        <v>0.05</v>
      </c>
      <c r="D35" s="468">
        <f t="shared" si="8"/>
        <v>25.500000000000004</v>
      </c>
      <c r="E35" s="469">
        <f t="shared" si="9"/>
        <v>0.001816620884258382</v>
      </c>
      <c r="F35" s="470">
        <v>28.297</v>
      </c>
      <c r="G35" s="468">
        <v>0.44999999999999996</v>
      </c>
      <c r="H35" s="468">
        <f t="shared" si="10"/>
        <v>28.747</v>
      </c>
      <c r="I35" s="471">
        <f t="shared" si="11"/>
        <v>-0.11295091661738599</v>
      </c>
      <c r="J35" s="470">
        <v>132.514</v>
      </c>
      <c r="K35" s="468">
        <v>0.3</v>
      </c>
      <c r="L35" s="468">
        <f t="shared" si="12"/>
        <v>132.81400000000002</v>
      </c>
      <c r="M35" s="471">
        <f t="shared" si="13"/>
        <v>0.0019034358913909062</v>
      </c>
      <c r="N35" s="470">
        <v>117.23799999999999</v>
      </c>
      <c r="O35" s="468">
        <v>4.149</v>
      </c>
      <c r="P35" s="468">
        <f t="shared" si="14"/>
        <v>121.38699999999999</v>
      </c>
      <c r="Q35" s="472">
        <f t="shared" si="15"/>
        <v>0.09413693393856049</v>
      </c>
    </row>
    <row r="36" spans="1:17" s="126" customFormat="1" ht="18" customHeight="1">
      <c r="A36" s="466" t="s">
        <v>274</v>
      </c>
      <c r="B36" s="467">
        <v>0</v>
      </c>
      <c r="C36" s="468">
        <v>20.928</v>
      </c>
      <c r="D36" s="468">
        <f t="shared" si="8"/>
        <v>20.928</v>
      </c>
      <c r="E36" s="469">
        <f t="shared" si="9"/>
        <v>0.0014909114457160554</v>
      </c>
      <c r="F36" s="470"/>
      <c r="G36" s="468">
        <v>6.824</v>
      </c>
      <c r="H36" s="468">
        <f t="shared" si="10"/>
        <v>6.824</v>
      </c>
      <c r="I36" s="471">
        <f t="shared" si="11"/>
        <v>2.0668229777256744</v>
      </c>
      <c r="J36" s="470"/>
      <c r="K36" s="468">
        <v>135.472</v>
      </c>
      <c r="L36" s="468">
        <f t="shared" si="12"/>
        <v>135.472</v>
      </c>
      <c r="M36" s="471">
        <f t="shared" si="13"/>
        <v>0.001941529259554782</v>
      </c>
      <c r="N36" s="470"/>
      <c r="O36" s="468">
        <v>57.99</v>
      </c>
      <c r="P36" s="468">
        <f t="shared" si="14"/>
        <v>57.99</v>
      </c>
      <c r="Q36" s="472">
        <f t="shared" si="15"/>
        <v>1.3361269184342128</v>
      </c>
    </row>
    <row r="37" spans="1:17" s="126" customFormat="1" ht="18" customHeight="1">
      <c r="A37" s="466" t="s">
        <v>245</v>
      </c>
      <c r="B37" s="467">
        <v>19.192999999999998</v>
      </c>
      <c r="C37" s="468">
        <v>0.5</v>
      </c>
      <c r="D37" s="468">
        <f aca="true" t="shared" si="24" ref="D37:D45">C37+B37</f>
        <v>19.692999999999998</v>
      </c>
      <c r="E37" s="469">
        <f aca="true" t="shared" si="25" ref="E37:E45">D37/$D$8</f>
        <v>0.0014029300028902082</v>
      </c>
      <c r="F37" s="470">
        <v>27.192</v>
      </c>
      <c r="G37" s="468">
        <v>2.125</v>
      </c>
      <c r="H37" s="468">
        <f aca="true" t="shared" si="26" ref="H37:H45">G37+F37</f>
        <v>29.317</v>
      </c>
      <c r="I37" s="471">
        <f aca="true" t="shared" si="27" ref="I37:I45">(D37/H37-1)</f>
        <v>-0.32827369785448723</v>
      </c>
      <c r="J37" s="470">
        <v>96.881</v>
      </c>
      <c r="K37" s="468">
        <v>4.425000000000001</v>
      </c>
      <c r="L37" s="468">
        <f aca="true" t="shared" si="28" ref="L37:L45">K37+J37</f>
        <v>101.306</v>
      </c>
      <c r="M37" s="471">
        <f aca="true" t="shared" si="29" ref="M37:M45">(L37/$L$8)</f>
        <v>0.00145187613062815</v>
      </c>
      <c r="N37" s="470">
        <v>108.382</v>
      </c>
      <c r="O37" s="468">
        <v>6.049</v>
      </c>
      <c r="P37" s="468">
        <f aca="true" t="shared" si="30" ref="P37:P45">O37+N37</f>
        <v>114.43100000000001</v>
      </c>
      <c r="Q37" s="472">
        <f aca="true" t="shared" si="31" ref="Q37:Q45">(L37/P37-1)</f>
        <v>-0.11469794024346558</v>
      </c>
    </row>
    <row r="38" spans="1:17" s="126" customFormat="1" ht="18" customHeight="1">
      <c r="A38" s="466" t="s">
        <v>243</v>
      </c>
      <c r="B38" s="467">
        <v>17.612</v>
      </c>
      <c r="C38" s="468">
        <v>0</v>
      </c>
      <c r="D38" s="468">
        <f t="shared" si="24"/>
        <v>17.612</v>
      </c>
      <c r="E38" s="469">
        <f t="shared" si="25"/>
        <v>0.0012546794907277888</v>
      </c>
      <c r="F38" s="470">
        <v>36.982</v>
      </c>
      <c r="G38" s="468"/>
      <c r="H38" s="468">
        <f t="shared" si="26"/>
        <v>36.982</v>
      </c>
      <c r="I38" s="471">
        <f t="shared" si="27"/>
        <v>-0.5237683197231086</v>
      </c>
      <c r="J38" s="470">
        <v>117.08600000000001</v>
      </c>
      <c r="K38" s="468">
        <v>4.568</v>
      </c>
      <c r="L38" s="468">
        <f t="shared" si="28"/>
        <v>121.65400000000001</v>
      </c>
      <c r="M38" s="471">
        <f t="shared" si="29"/>
        <v>0.0017434953388292596</v>
      </c>
      <c r="N38" s="470">
        <v>152.642</v>
      </c>
      <c r="O38" s="468">
        <v>11.104</v>
      </c>
      <c r="P38" s="468">
        <f t="shared" si="30"/>
        <v>163.74599999999998</v>
      </c>
      <c r="Q38" s="472">
        <f t="shared" si="31"/>
        <v>-0.25705666092606827</v>
      </c>
    </row>
    <row r="39" spans="1:17" s="126" customFormat="1" ht="18" customHeight="1">
      <c r="A39" s="466" t="s">
        <v>259</v>
      </c>
      <c r="B39" s="467">
        <v>17.218</v>
      </c>
      <c r="C39" s="468">
        <v>0</v>
      </c>
      <c r="D39" s="468">
        <f t="shared" si="24"/>
        <v>17.218</v>
      </c>
      <c r="E39" s="469">
        <f t="shared" si="25"/>
        <v>0.00122661091706513</v>
      </c>
      <c r="F39" s="470">
        <v>15.304</v>
      </c>
      <c r="G39" s="468"/>
      <c r="H39" s="468">
        <f t="shared" si="26"/>
        <v>15.304</v>
      </c>
      <c r="I39" s="471">
        <f t="shared" si="27"/>
        <v>0.12506534239414524</v>
      </c>
      <c r="J39" s="470">
        <v>74.878</v>
      </c>
      <c r="K39" s="468">
        <v>0.05</v>
      </c>
      <c r="L39" s="468">
        <f t="shared" si="28"/>
        <v>74.928</v>
      </c>
      <c r="M39" s="471">
        <f t="shared" si="29"/>
        <v>0.0010738374303171185</v>
      </c>
      <c r="N39" s="470">
        <v>71.538</v>
      </c>
      <c r="O39" s="468">
        <v>2.423</v>
      </c>
      <c r="P39" s="468">
        <f t="shared" si="30"/>
        <v>73.961</v>
      </c>
      <c r="Q39" s="472">
        <f t="shared" si="31"/>
        <v>0.013074458160381885</v>
      </c>
    </row>
    <row r="40" spans="1:17" s="126" customFormat="1" ht="18" customHeight="1">
      <c r="A40" s="466" t="s">
        <v>244</v>
      </c>
      <c r="B40" s="467">
        <v>17.000999999999998</v>
      </c>
      <c r="C40" s="468">
        <v>0</v>
      </c>
      <c r="D40" s="468">
        <f t="shared" si="24"/>
        <v>17.000999999999998</v>
      </c>
      <c r="E40" s="469">
        <f t="shared" si="25"/>
        <v>0.0012111518295402643</v>
      </c>
      <c r="F40" s="470">
        <v>108.697</v>
      </c>
      <c r="G40" s="468">
        <v>3.0540000000000003</v>
      </c>
      <c r="H40" s="468">
        <f t="shared" si="26"/>
        <v>111.751</v>
      </c>
      <c r="I40" s="471">
        <f t="shared" si="27"/>
        <v>-0.8478671331800163</v>
      </c>
      <c r="J40" s="470">
        <v>257.676</v>
      </c>
      <c r="K40" s="468">
        <v>6.112</v>
      </c>
      <c r="L40" s="468">
        <f t="shared" si="28"/>
        <v>263.788</v>
      </c>
      <c r="M40" s="471">
        <f t="shared" si="29"/>
        <v>0.003780501655836164</v>
      </c>
      <c r="N40" s="470">
        <v>723.4689999999999</v>
      </c>
      <c r="O40" s="468">
        <v>11.498</v>
      </c>
      <c r="P40" s="468">
        <f t="shared" si="30"/>
        <v>734.967</v>
      </c>
      <c r="Q40" s="472">
        <f t="shared" si="31"/>
        <v>-0.6410886475175075</v>
      </c>
    </row>
    <row r="41" spans="1:17" s="126" customFormat="1" ht="18" customHeight="1">
      <c r="A41" s="466" t="s">
        <v>242</v>
      </c>
      <c r="B41" s="467">
        <v>12.760000000000002</v>
      </c>
      <c r="C41" s="468">
        <v>0</v>
      </c>
      <c r="D41" s="468">
        <f t="shared" si="24"/>
        <v>12.760000000000002</v>
      </c>
      <c r="E41" s="469">
        <f t="shared" si="25"/>
        <v>0.000909022842475959</v>
      </c>
      <c r="F41" s="470">
        <v>12.036999999999999</v>
      </c>
      <c r="G41" s="468"/>
      <c r="H41" s="468">
        <f t="shared" si="26"/>
        <v>12.036999999999999</v>
      </c>
      <c r="I41" s="471">
        <f t="shared" si="27"/>
        <v>0.06006480019938554</v>
      </c>
      <c r="J41" s="470">
        <v>55.016</v>
      </c>
      <c r="K41" s="468"/>
      <c r="L41" s="468">
        <f t="shared" si="28"/>
        <v>55.016</v>
      </c>
      <c r="M41" s="471">
        <f t="shared" si="29"/>
        <v>0.0007884667956748691</v>
      </c>
      <c r="N41" s="470">
        <v>63.163000000000004</v>
      </c>
      <c r="O41" s="468">
        <v>0.02</v>
      </c>
      <c r="P41" s="468">
        <f t="shared" si="30"/>
        <v>63.18300000000001</v>
      </c>
      <c r="Q41" s="472">
        <f t="shared" si="31"/>
        <v>-0.1292594527008849</v>
      </c>
    </row>
    <row r="42" spans="1:17" s="126" customFormat="1" ht="18" customHeight="1">
      <c r="A42" s="466" t="s">
        <v>264</v>
      </c>
      <c r="B42" s="467">
        <v>7.1240000000000006</v>
      </c>
      <c r="C42" s="468">
        <v>0</v>
      </c>
      <c r="D42" s="468">
        <f t="shared" si="24"/>
        <v>7.1240000000000006</v>
      </c>
      <c r="E42" s="469">
        <f t="shared" si="25"/>
        <v>0.0005075140070375182</v>
      </c>
      <c r="F42" s="470">
        <v>4.946</v>
      </c>
      <c r="G42" s="468">
        <v>0.231</v>
      </c>
      <c r="H42" s="468">
        <f t="shared" si="26"/>
        <v>5.177</v>
      </c>
      <c r="I42" s="471">
        <f t="shared" si="27"/>
        <v>0.3760865366042112</v>
      </c>
      <c r="J42" s="470">
        <v>24.163999999999998</v>
      </c>
      <c r="K42" s="468">
        <v>1.2040000000000002</v>
      </c>
      <c r="L42" s="468">
        <f t="shared" si="28"/>
        <v>25.368</v>
      </c>
      <c r="M42" s="471">
        <f t="shared" si="29"/>
        <v>0.0003635637936723877</v>
      </c>
      <c r="N42" s="470">
        <v>20.266</v>
      </c>
      <c r="O42" s="468">
        <v>4.681</v>
      </c>
      <c r="P42" s="468">
        <f t="shared" si="30"/>
        <v>24.947</v>
      </c>
      <c r="Q42" s="472">
        <f t="shared" si="31"/>
        <v>0.016875776646490426</v>
      </c>
    </row>
    <row r="43" spans="1:17" s="126" customFormat="1" ht="18" customHeight="1">
      <c r="A43" s="466" t="s">
        <v>272</v>
      </c>
      <c r="B43" s="467">
        <v>6.451</v>
      </c>
      <c r="C43" s="468">
        <v>0.4</v>
      </c>
      <c r="D43" s="468">
        <f t="shared" si="24"/>
        <v>6.851</v>
      </c>
      <c r="E43" s="469">
        <f t="shared" si="25"/>
        <v>0.00048806547757075186</v>
      </c>
      <c r="F43" s="470">
        <v>4.3309999999999995</v>
      </c>
      <c r="G43" s="468">
        <v>0.05</v>
      </c>
      <c r="H43" s="468">
        <f t="shared" si="26"/>
        <v>4.380999999999999</v>
      </c>
      <c r="I43" s="471">
        <f t="shared" si="27"/>
        <v>0.5637982195845699</v>
      </c>
      <c r="J43" s="470">
        <v>20.11</v>
      </c>
      <c r="K43" s="468">
        <v>2.3510000000000004</v>
      </c>
      <c r="L43" s="468">
        <f t="shared" si="28"/>
        <v>22.461</v>
      </c>
      <c r="M43" s="471">
        <f t="shared" si="29"/>
        <v>0.0003219018594164104</v>
      </c>
      <c r="N43" s="470">
        <v>20.480000000000004</v>
      </c>
      <c r="O43" s="468">
        <v>0.548</v>
      </c>
      <c r="P43" s="468">
        <f t="shared" si="30"/>
        <v>21.028000000000006</v>
      </c>
      <c r="Q43" s="472">
        <f t="shared" si="31"/>
        <v>0.0681472322617458</v>
      </c>
    </row>
    <row r="44" spans="1:17" s="126" customFormat="1" ht="18" customHeight="1">
      <c r="A44" s="466" t="s">
        <v>249</v>
      </c>
      <c r="B44" s="467">
        <v>3.67</v>
      </c>
      <c r="C44" s="468">
        <v>1.853</v>
      </c>
      <c r="D44" s="468">
        <f t="shared" si="24"/>
        <v>5.523</v>
      </c>
      <c r="E44" s="469">
        <f t="shared" si="25"/>
        <v>0.00039345871151996243</v>
      </c>
      <c r="F44" s="470">
        <v>5.088</v>
      </c>
      <c r="G44" s="468">
        <v>9.895</v>
      </c>
      <c r="H44" s="468">
        <f t="shared" si="26"/>
        <v>14.983</v>
      </c>
      <c r="I44" s="471">
        <f t="shared" si="27"/>
        <v>-0.631382233197624</v>
      </c>
      <c r="J44" s="470">
        <v>32.285</v>
      </c>
      <c r="K44" s="468">
        <v>6.531999999999999</v>
      </c>
      <c r="L44" s="468">
        <f t="shared" si="28"/>
        <v>38.81699999999999</v>
      </c>
      <c r="M44" s="471">
        <f t="shared" si="29"/>
        <v>0.0005563093574180492</v>
      </c>
      <c r="N44" s="470">
        <v>46.464</v>
      </c>
      <c r="O44" s="468">
        <v>19.003</v>
      </c>
      <c r="P44" s="468">
        <f t="shared" si="30"/>
        <v>65.467</v>
      </c>
      <c r="Q44" s="472">
        <f t="shared" si="31"/>
        <v>-0.4070753203904258</v>
      </c>
    </row>
    <row r="45" spans="1:17" s="126" customFormat="1" ht="18" customHeight="1">
      <c r="A45" s="466" t="s">
        <v>271</v>
      </c>
      <c r="B45" s="467">
        <v>3.75</v>
      </c>
      <c r="C45" s="468">
        <v>0.9199999999999999</v>
      </c>
      <c r="D45" s="468">
        <f t="shared" si="24"/>
        <v>4.67</v>
      </c>
      <c r="E45" s="469">
        <f t="shared" si="25"/>
        <v>0.00033269096194065264</v>
      </c>
      <c r="F45" s="470">
        <v>6.852</v>
      </c>
      <c r="G45" s="468"/>
      <c r="H45" s="468">
        <f t="shared" si="26"/>
        <v>6.852</v>
      </c>
      <c r="I45" s="471">
        <f t="shared" si="27"/>
        <v>-0.3184471687098658</v>
      </c>
      <c r="J45" s="470">
        <v>16.830000000000002</v>
      </c>
      <c r="K45" s="468">
        <v>3.416</v>
      </c>
      <c r="L45" s="468">
        <f t="shared" si="28"/>
        <v>20.246000000000002</v>
      </c>
      <c r="M45" s="471">
        <f t="shared" si="29"/>
        <v>0.0002901573859465138</v>
      </c>
      <c r="N45" s="470">
        <v>26.509</v>
      </c>
      <c r="O45" s="468">
        <v>1.4380000000000002</v>
      </c>
      <c r="P45" s="468">
        <f t="shared" si="30"/>
        <v>27.947</v>
      </c>
      <c r="Q45" s="472">
        <f t="shared" si="31"/>
        <v>-0.2755573048985579</v>
      </c>
    </row>
    <row r="46" spans="1:17" s="126" customFormat="1" ht="18" customHeight="1">
      <c r="A46" s="466" t="s">
        <v>262</v>
      </c>
      <c r="B46" s="467">
        <v>4.503</v>
      </c>
      <c r="C46" s="468">
        <v>0</v>
      </c>
      <c r="D46" s="468">
        <f>C46+B46</f>
        <v>4.503</v>
      </c>
      <c r="E46" s="469">
        <f>D46/$D$8</f>
        <v>0.0003207938761496272</v>
      </c>
      <c r="F46" s="470">
        <v>5.305</v>
      </c>
      <c r="G46" s="468">
        <v>0.005</v>
      </c>
      <c r="H46" s="468">
        <f>G46+F46</f>
        <v>5.31</v>
      </c>
      <c r="I46" s="471">
        <f>(D46/H46-1)</f>
        <v>-0.1519774011299434</v>
      </c>
      <c r="J46" s="470">
        <v>64.32600000000001</v>
      </c>
      <c r="K46" s="468"/>
      <c r="L46" s="468">
        <f>K46+J46</f>
        <v>64.32600000000001</v>
      </c>
      <c r="M46" s="471">
        <f>(L46/$L$8)</f>
        <v>0.0009218939053835546</v>
      </c>
      <c r="N46" s="470">
        <v>46.553000000000004</v>
      </c>
      <c r="O46" s="468">
        <v>0.139</v>
      </c>
      <c r="P46" s="468">
        <f>O46+N46</f>
        <v>46.69200000000001</v>
      </c>
      <c r="Q46" s="472">
        <f>(L46/P46-1)</f>
        <v>0.37766640966332554</v>
      </c>
    </row>
    <row r="47" spans="1:17" s="126" customFormat="1" ht="18" customHeight="1">
      <c r="A47" s="466" t="s">
        <v>256</v>
      </c>
      <c r="B47" s="467">
        <v>2.594</v>
      </c>
      <c r="C47" s="468">
        <v>1.725</v>
      </c>
      <c r="D47" s="468">
        <f>C47+B47</f>
        <v>4.319</v>
      </c>
      <c r="E47" s="469">
        <f>D47/$D$8</f>
        <v>0.00030768570976909607</v>
      </c>
      <c r="F47" s="470">
        <v>176.347</v>
      </c>
      <c r="G47" s="468"/>
      <c r="H47" s="468">
        <f>G47+F47</f>
        <v>176.347</v>
      </c>
      <c r="I47" s="471">
        <f>(D47/H47-1)</f>
        <v>-0.9755085144629623</v>
      </c>
      <c r="J47" s="470">
        <v>15.929</v>
      </c>
      <c r="K47" s="468">
        <v>5.805000000000001</v>
      </c>
      <c r="L47" s="468">
        <f>K47+J47</f>
        <v>21.734</v>
      </c>
      <c r="M47" s="471">
        <f>(L47/$L$8)</f>
        <v>0.0003114827929547333</v>
      </c>
      <c r="N47" s="470">
        <v>1350.1919999999996</v>
      </c>
      <c r="O47" s="468">
        <v>8.857000000000001</v>
      </c>
      <c r="P47" s="468">
        <f>O47+N47</f>
        <v>1359.0489999999995</v>
      </c>
      <c r="Q47" s="472">
        <f>(L47/P47-1)</f>
        <v>-0.9840079349604024</v>
      </c>
    </row>
    <row r="48" spans="1:17" s="126" customFormat="1" ht="18" customHeight="1">
      <c r="A48" s="466" t="s">
        <v>252</v>
      </c>
      <c r="B48" s="467">
        <v>4.061</v>
      </c>
      <c r="C48" s="468">
        <v>0</v>
      </c>
      <c r="D48" s="468">
        <f>C48+B48</f>
        <v>4.061</v>
      </c>
      <c r="E48" s="469">
        <f>D48/$D$8</f>
        <v>0.0002893057808224819</v>
      </c>
      <c r="F48" s="470">
        <v>0.513</v>
      </c>
      <c r="G48" s="468"/>
      <c r="H48" s="468">
        <f>G48+F48</f>
        <v>0.513</v>
      </c>
      <c r="I48" s="471">
        <f>(D48/H48-1)</f>
        <v>6.916179337231968</v>
      </c>
      <c r="J48" s="470">
        <v>12.391000000000002</v>
      </c>
      <c r="K48" s="468">
        <v>1.2429999999999999</v>
      </c>
      <c r="L48" s="468">
        <f>K48+J48</f>
        <v>13.634000000000002</v>
      </c>
      <c r="M48" s="471">
        <f>(L48/$L$8)</f>
        <v>0.0001953969080309577</v>
      </c>
      <c r="N48" s="470">
        <v>12.442999999999998</v>
      </c>
      <c r="O48" s="468"/>
      <c r="P48" s="468">
        <f>O48+N48</f>
        <v>12.442999999999998</v>
      </c>
      <c r="Q48" s="472">
        <f>(L48/P48-1)</f>
        <v>0.09571646708993042</v>
      </c>
    </row>
    <row r="49" spans="1:17" s="126" customFormat="1" ht="18" customHeight="1">
      <c r="A49" s="466" t="s">
        <v>275</v>
      </c>
      <c r="B49" s="467">
        <v>3.357</v>
      </c>
      <c r="C49" s="468">
        <v>0.245</v>
      </c>
      <c r="D49" s="468">
        <f>C49+B49</f>
        <v>3.6020000000000003</v>
      </c>
      <c r="E49" s="469">
        <f>D49/$D$8</f>
        <v>0.00025660660490583104</v>
      </c>
      <c r="F49" s="470">
        <v>5.606</v>
      </c>
      <c r="G49" s="468">
        <v>0.15000000000000002</v>
      </c>
      <c r="H49" s="468">
        <f>G49+F49</f>
        <v>5.756</v>
      </c>
      <c r="I49" s="471">
        <f>(D49/H49-1)</f>
        <v>-0.3742182070882557</v>
      </c>
      <c r="J49" s="470">
        <v>45.937</v>
      </c>
      <c r="K49" s="468">
        <v>1.001</v>
      </c>
      <c r="L49" s="468">
        <f>K49+J49</f>
        <v>46.937999999999995</v>
      </c>
      <c r="M49" s="471">
        <f>(L49/$L$8)</f>
        <v>0.0006726962057471827</v>
      </c>
      <c r="N49" s="470">
        <v>48.366</v>
      </c>
      <c r="O49" s="468">
        <v>0.7450000000000001</v>
      </c>
      <c r="P49" s="468">
        <f>O49+N49</f>
        <v>49.111</v>
      </c>
      <c r="Q49" s="472">
        <f>(L49/P49-1)</f>
        <v>-0.04424670644051232</v>
      </c>
    </row>
    <row r="50" spans="1:17" s="126" customFormat="1" ht="18" customHeight="1" thickBot="1">
      <c r="A50" s="473" t="s">
        <v>276</v>
      </c>
      <c r="B50" s="474">
        <v>940.258</v>
      </c>
      <c r="C50" s="475">
        <v>894.3339999999995</v>
      </c>
      <c r="D50" s="475">
        <f>C50+B50</f>
        <v>1834.5919999999996</v>
      </c>
      <c r="E50" s="476">
        <f>D50/$D$8</f>
        <v>0.13069639769777852</v>
      </c>
      <c r="F50" s="477">
        <v>1202.1049999999998</v>
      </c>
      <c r="G50" s="475">
        <v>588.277000000001</v>
      </c>
      <c r="H50" s="475">
        <f>G50+F50</f>
        <v>1790.3820000000007</v>
      </c>
      <c r="I50" s="478">
        <f>(D50/H50-1)</f>
        <v>0.024693054331421438</v>
      </c>
      <c r="J50" s="477">
        <v>5726.330999999995</v>
      </c>
      <c r="K50" s="475">
        <v>3760.4260000000027</v>
      </c>
      <c r="L50" s="475">
        <f>K50+J50</f>
        <v>9486.756999999998</v>
      </c>
      <c r="M50" s="478">
        <f>(L50/$L$8)</f>
        <v>0.13596031869158307</v>
      </c>
      <c r="N50" s="477">
        <v>5808.004</v>
      </c>
      <c r="O50" s="475">
        <v>4399.060000000046</v>
      </c>
      <c r="P50" s="475">
        <f>O50+N50</f>
        <v>10207.064000000046</v>
      </c>
      <c r="Q50" s="479">
        <f>(L50/P50-1)</f>
        <v>-0.07056946052263846</v>
      </c>
    </row>
    <row r="51" ht="9.75" customHeight="1" thickTop="1">
      <c r="A51" s="98"/>
    </row>
    <row r="52" ht="13.5" customHeight="1">
      <c r="A52" s="98" t="s">
        <v>48</v>
      </c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51:Q65536 I51:I65536 I3 Q3">
    <cfRule type="cellIs" priority="4" dxfId="93" operator="lessThan" stopIfTrue="1">
      <formula>0</formula>
    </cfRule>
  </conditionalFormatting>
  <conditionalFormatting sqref="I8:I50 Q8:Q50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2"/>
  <sheetViews>
    <sheetView showGridLines="0" zoomScale="80" zoomScaleNormal="80" zoomScalePageLayoutView="0" workbookViewId="0" topLeftCell="A1">
      <selection activeCell="T100" sqref="T100:W100"/>
    </sheetView>
  </sheetViews>
  <sheetFormatPr defaultColWidth="8.00390625" defaultRowHeight="15"/>
  <cols>
    <col min="1" max="1" width="20.28125" style="105" customWidth="1"/>
    <col min="2" max="2" width="9.00390625" style="105" customWidth="1"/>
    <col min="3" max="3" width="10.7109375" style="105" customWidth="1"/>
    <col min="4" max="4" width="9.7109375" style="105" customWidth="1"/>
    <col min="5" max="5" width="10.140625" style="105" customWidth="1"/>
    <col min="6" max="6" width="10.57421875" style="105" customWidth="1"/>
    <col min="7" max="7" width="9.421875" style="105" bestFit="1" customWidth="1"/>
    <col min="8" max="8" width="9.28125" style="105" bestFit="1" customWidth="1"/>
    <col min="9" max="9" width="10.7109375" style="105" bestFit="1" customWidth="1"/>
    <col min="10" max="10" width="8.57421875" style="105" customWidth="1"/>
    <col min="11" max="11" width="10.421875" style="105" customWidth="1"/>
    <col min="12" max="12" width="12.8515625" style="105" customWidth="1"/>
    <col min="13" max="13" width="11.140625" style="105" customWidth="1"/>
    <col min="14" max="15" width="11.140625" style="105" bestFit="1" customWidth="1"/>
    <col min="16" max="16" width="8.57421875" style="105" customWidth="1"/>
    <col min="17" max="17" width="10.28125" style="105" customWidth="1"/>
    <col min="18" max="18" width="11.140625" style="105" bestFit="1" customWidth="1"/>
    <col min="19" max="19" width="9.421875" style="105" bestFit="1" customWidth="1"/>
    <col min="20" max="21" width="11.140625" style="105" bestFit="1" customWidth="1"/>
    <col min="22" max="22" width="8.28125" style="105" customWidth="1"/>
    <col min="23" max="23" width="10.28125" style="105" customWidth="1"/>
    <col min="24" max="24" width="11.140625" style="105" bestFit="1" customWidth="1"/>
    <col min="25" max="25" width="9.8515625" style="105" bestFit="1" customWidth="1"/>
    <col min="26" max="16384" width="8.00390625" style="105" customWidth="1"/>
  </cols>
  <sheetData>
    <row r="1" spans="24:25" ht="18.75" thickBot="1">
      <c r="X1" s="652" t="s">
        <v>26</v>
      </c>
      <c r="Y1" s="653"/>
    </row>
    <row r="2" ht="5.25" customHeight="1" thickBot="1"/>
    <row r="3" spans="1:25" ht="24.75" customHeight="1" thickTop="1">
      <c r="A3" s="710" t="s">
        <v>58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2"/>
    </row>
    <row r="4" spans="1:25" ht="16.5" customHeight="1" thickBot="1">
      <c r="A4" s="721" t="s">
        <v>42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3"/>
    </row>
    <row r="5" spans="1:25" s="157" customFormat="1" ht="15.75" customHeight="1" thickBot="1" thickTop="1">
      <c r="A5" s="657" t="s">
        <v>57</v>
      </c>
      <c r="B5" s="727" t="s">
        <v>34</v>
      </c>
      <c r="C5" s="728"/>
      <c r="D5" s="728"/>
      <c r="E5" s="728"/>
      <c r="F5" s="728"/>
      <c r="G5" s="728"/>
      <c r="H5" s="728"/>
      <c r="I5" s="728"/>
      <c r="J5" s="729"/>
      <c r="K5" s="729"/>
      <c r="L5" s="729"/>
      <c r="M5" s="730"/>
      <c r="N5" s="727" t="s">
        <v>33</v>
      </c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31"/>
    </row>
    <row r="6" spans="1:25" s="118" customFormat="1" ht="26.25" customHeight="1">
      <c r="A6" s="658"/>
      <c r="B6" s="716" t="s">
        <v>155</v>
      </c>
      <c r="C6" s="717"/>
      <c r="D6" s="717"/>
      <c r="E6" s="717"/>
      <c r="F6" s="717"/>
      <c r="G6" s="713" t="s">
        <v>32</v>
      </c>
      <c r="H6" s="716" t="s">
        <v>156</v>
      </c>
      <c r="I6" s="717"/>
      <c r="J6" s="717"/>
      <c r="K6" s="717"/>
      <c r="L6" s="717"/>
      <c r="M6" s="724" t="s">
        <v>31</v>
      </c>
      <c r="N6" s="716" t="s">
        <v>157</v>
      </c>
      <c r="O6" s="717"/>
      <c r="P6" s="717"/>
      <c r="Q6" s="717"/>
      <c r="R6" s="717"/>
      <c r="S6" s="713" t="s">
        <v>32</v>
      </c>
      <c r="T6" s="716" t="s">
        <v>158</v>
      </c>
      <c r="U6" s="717"/>
      <c r="V6" s="717"/>
      <c r="W6" s="717"/>
      <c r="X6" s="717"/>
      <c r="Y6" s="718" t="s">
        <v>31</v>
      </c>
    </row>
    <row r="7" spans="1:25" s="118" customFormat="1" ht="26.25" customHeight="1">
      <c r="A7" s="659"/>
      <c r="B7" s="705" t="s">
        <v>20</v>
      </c>
      <c r="C7" s="706"/>
      <c r="D7" s="707" t="s">
        <v>19</v>
      </c>
      <c r="E7" s="706"/>
      <c r="F7" s="708" t="s">
        <v>15</v>
      </c>
      <c r="G7" s="714"/>
      <c r="H7" s="705" t="s">
        <v>20</v>
      </c>
      <c r="I7" s="706"/>
      <c r="J7" s="707" t="s">
        <v>19</v>
      </c>
      <c r="K7" s="706"/>
      <c r="L7" s="708" t="s">
        <v>15</v>
      </c>
      <c r="M7" s="725"/>
      <c r="N7" s="705" t="s">
        <v>20</v>
      </c>
      <c r="O7" s="706"/>
      <c r="P7" s="707" t="s">
        <v>19</v>
      </c>
      <c r="Q7" s="706"/>
      <c r="R7" s="708" t="s">
        <v>15</v>
      </c>
      <c r="S7" s="714"/>
      <c r="T7" s="705" t="s">
        <v>20</v>
      </c>
      <c r="U7" s="706"/>
      <c r="V7" s="707" t="s">
        <v>19</v>
      </c>
      <c r="W7" s="706"/>
      <c r="X7" s="708" t="s">
        <v>15</v>
      </c>
      <c r="Y7" s="719"/>
    </row>
    <row r="8" spans="1:25" s="153" customFormat="1" ht="21" customHeight="1" thickBot="1">
      <c r="A8" s="660"/>
      <c r="B8" s="156" t="s">
        <v>17</v>
      </c>
      <c r="C8" s="154" t="s">
        <v>16</v>
      </c>
      <c r="D8" s="155" t="s">
        <v>17</v>
      </c>
      <c r="E8" s="154" t="s">
        <v>16</v>
      </c>
      <c r="F8" s="709"/>
      <c r="G8" s="715"/>
      <c r="H8" s="156" t="s">
        <v>17</v>
      </c>
      <c r="I8" s="154" t="s">
        <v>16</v>
      </c>
      <c r="J8" s="155" t="s">
        <v>17</v>
      </c>
      <c r="K8" s="154" t="s">
        <v>16</v>
      </c>
      <c r="L8" s="709"/>
      <c r="M8" s="726"/>
      <c r="N8" s="156" t="s">
        <v>17</v>
      </c>
      <c r="O8" s="154" t="s">
        <v>16</v>
      </c>
      <c r="P8" s="155" t="s">
        <v>17</v>
      </c>
      <c r="Q8" s="154" t="s">
        <v>16</v>
      </c>
      <c r="R8" s="709"/>
      <c r="S8" s="715"/>
      <c r="T8" s="156" t="s">
        <v>17</v>
      </c>
      <c r="U8" s="154" t="s">
        <v>16</v>
      </c>
      <c r="V8" s="155" t="s">
        <v>17</v>
      </c>
      <c r="W8" s="154" t="s">
        <v>16</v>
      </c>
      <c r="X8" s="709"/>
      <c r="Y8" s="720"/>
    </row>
    <row r="9" spans="1:25" s="146" customFormat="1" ht="18" customHeight="1" thickBot="1" thickTop="1">
      <c r="A9" s="152" t="s">
        <v>22</v>
      </c>
      <c r="B9" s="150">
        <f>B10+B36+B55+B70+B91+B100</f>
        <v>484076</v>
      </c>
      <c r="C9" s="149">
        <f>C10+C36+C55+C70+C91+C100</f>
        <v>466828</v>
      </c>
      <c r="D9" s="148">
        <f>D10+D36+D55+D70+D91+D100</f>
        <v>1048</v>
      </c>
      <c r="E9" s="149">
        <f>E10+E36+E55+E70+E91+E100</f>
        <v>973</v>
      </c>
      <c r="F9" s="148">
        <f aca="true" t="shared" si="0" ref="F9:F53">SUM(B9:E9)</f>
        <v>952925</v>
      </c>
      <c r="G9" s="151">
        <f aca="true" t="shared" si="1" ref="G9:G53">F9/$F$9</f>
        <v>1</v>
      </c>
      <c r="H9" s="150">
        <f>H10+H36+H55+H70+H91+H100</f>
        <v>465961</v>
      </c>
      <c r="I9" s="149">
        <f>I10+I36+I55+I70+I91+I100</f>
        <v>433249</v>
      </c>
      <c r="J9" s="148">
        <f>J10+J36+J55+J70+J91+J100</f>
        <v>419</v>
      </c>
      <c r="K9" s="149">
        <f>K10+K36+K55+K70+K91+K100</f>
        <v>267</v>
      </c>
      <c r="L9" s="148">
        <f aca="true" t="shared" si="2" ref="L9:L53">SUM(H9:K9)</f>
        <v>899896</v>
      </c>
      <c r="M9" s="318">
        <f aca="true" t="shared" si="3" ref="M9:M52">IF(ISERROR(F9/L9-1),"         /0",(F9/L9-1))</f>
        <v>0.05892792055970908</v>
      </c>
      <c r="N9" s="150">
        <f>N10+N36+N55+N70+N91+N100</f>
        <v>2473906</v>
      </c>
      <c r="O9" s="149">
        <f>O10+O36+O55+O70+O91+O100</f>
        <v>2378391</v>
      </c>
      <c r="P9" s="148">
        <f>P10+P36+P55+P70+P91+P100</f>
        <v>5791</v>
      </c>
      <c r="Q9" s="149">
        <f>Q10+Q36+Q55+Q70+Q91+Q100</f>
        <v>6285</v>
      </c>
      <c r="R9" s="148">
        <f aca="true" t="shared" si="4" ref="R9:R53">SUM(N9:Q9)</f>
        <v>4864373</v>
      </c>
      <c r="S9" s="151">
        <f aca="true" t="shared" si="5" ref="S9:S53">R9/$R$9</f>
        <v>1</v>
      </c>
      <c r="T9" s="150">
        <f>T10+T36+T55+T70+T91+T100</f>
        <v>2358884</v>
      </c>
      <c r="U9" s="149">
        <f>U10+U36+U55+U70+U91+U100</f>
        <v>2203505</v>
      </c>
      <c r="V9" s="148">
        <f>V10+V36+V55+V70+V91+V100</f>
        <v>14366</v>
      </c>
      <c r="W9" s="149">
        <f>W10+W36+W55+W70+W91+W100</f>
        <v>9865</v>
      </c>
      <c r="X9" s="148">
        <f aca="true" t="shared" si="6" ref="X9:X53">SUM(T9:W9)</f>
        <v>4586620</v>
      </c>
      <c r="Y9" s="147">
        <f aca="true" t="shared" si="7" ref="Y9:Y52">IF(ISERROR(R9/X9-1),"         /0",(R9/X9-1))</f>
        <v>0.06055722950669562</v>
      </c>
    </row>
    <row r="10" spans="1:25" s="138" customFormat="1" ht="19.5" customHeight="1">
      <c r="A10" s="145" t="s">
        <v>56</v>
      </c>
      <c r="B10" s="142">
        <f>SUM(B11:B35)</f>
        <v>131323</v>
      </c>
      <c r="C10" s="141">
        <f>SUM(C11:C35)</f>
        <v>134087</v>
      </c>
      <c r="D10" s="140">
        <f>SUM(D11:D35)</f>
        <v>246</v>
      </c>
      <c r="E10" s="141">
        <f>SUM(E11:E35)</f>
        <v>200</v>
      </c>
      <c r="F10" s="140">
        <f t="shared" si="0"/>
        <v>265856</v>
      </c>
      <c r="G10" s="143">
        <f t="shared" si="1"/>
        <v>0.2789894272896608</v>
      </c>
      <c r="H10" s="142">
        <f>SUM(H11:H35)</f>
        <v>140290</v>
      </c>
      <c r="I10" s="141">
        <f>SUM(I11:I35)</f>
        <v>132897</v>
      </c>
      <c r="J10" s="140">
        <f>SUM(J11:J35)</f>
        <v>11</v>
      </c>
      <c r="K10" s="141">
        <f>SUM(K11:K35)</f>
        <v>50</v>
      </c>
      <c r="L10" s="140">
        <f t="shared" si="2"/>
        <v>273248</v>
      </c>
      <c r="M10" s="144">
        <f t="shared" si="3"/>
        <v>-0.02705234805012302</v>
      </c>
      <c r="N10" s="142">
        <f>SUM(N11:N35)</f>
        <v>672940</v>
      </c>
      <c r="O10" s="141">
        <f>SUM(O11:O35)</f>
        <v>657926</v>
      </c>
      <c r="P10" s="140">
        <f>SUM(P11:P35)</f>
        <v>589</v>
      </c>
      <c r="Q10" s="141">
        <f>SUM(Q11:Q35)</f>
        <v>898</v>
      </c>
      <c r="R10" s="140">
        <f t="shared" si="4"/>
        <v>1332353</v>
      </c>
      <c r="S10" s="143">
        <f t="shared" si="5"/>
        <v>0.27390025394845335</v>
      </c>
      <c r="T10" s="142">
        <f>SUM(T11:T35)</f>
        <v>710460</v>
      </c>
      <c r="U10" s="141">
        <f>SUM(U11:U35)</f>
        <v>660708</v>
      </c>
      <c r="V10" s="140">
        <f>SUM(V11:V35)</f>
        <v>873</v>
      </c>
      <c r="W10" s="141">
        <f>SUM(W11:W35)</f>
        <v>1449</v>
      </c>
      <c r="X10" s="140">
        <f t="shared" si="6"/>
        <v>1373490</v>
      </c>
      <c r="Y10" s="139">
        <f t="shared" si="7"/>
        <v>-0.029950709506439854</v>
      </c>
    </row>
    <row r="11" spans="1:25" ht="19.5" customHeight="1">
      <c r="A11" s="335" t="s">
        <v>277</v>
      </c>
      <c r="B11" s="336">
        <v>18229</v>
      </c>
      <c r="C11" s="337">
        <v>20267</v>
      </c>
      <c r="D11" s="338">
        <v>174</v>
      </c>
      <c r="E11" s="337">
        <v>95</v>
      </c>
      <c r="F11" s="338">
        <f t="shared" si="0"/>
        <v>38765</v>
      </c>
      <c r="G11" s="339">
        <f t="shared" si="1"/>
        <v>0.04068001154340583</v>
      </c>
      <c r="H11" s="336">
        <v>21971</v>
      </c>
      <c r="I11" s="337">
        <v>20607</v>
      </c>
      <c r="J11" s="338">
        <v>5</v>
      </c>
      <c r="K11" s="337">
        <v>0</v>
      </c>
      <c r="L11" s="338">
        <f t="shared" si="2"/>
        <v>42583</v>
      </c>
      <c r="M11" s="340">
        <f t="shared" si="3"/>
        <v>-0.08966019303477912</v>
      </c>
      <c r="N11" s="336">
        <v>90071</v>
      </c>
      <c r="O11" s="337">
        <v>98097</v>
      </c>
      <c r="P11" s="338">
        <v>369</v>
      </c>
      <c r="Q11" s="337">
        <v>376</v>
      </c>
      <c r="R11" s="338">
        <f t="shared" si="4"/>
        <v>188913</v>
      </c>
      <c r="S11" s="339">
        <f t="shared" si="5"/>
        <v>0.03883604320639063</v>
      </c>
      <c r="T11" s="336">
        <v>117090</v>
      </c>
      <c r="U11" s="337">
        <v>102910</v>
      </c>
      <c r="V11" s="338">
        <v>248</v>
      </c>
      <c r="W11" s="337">
        <v>365</v>
      </c>
      <c r="X11" s="338">
        <f t="shared" si="6"/>
        <v>220613</v>
      </c>
      <c r="Y11" s="341">
        <f t="shared" si="7"/>
        <v>-0.14369053500926965</v>
      </c>
    </row>
    <row r="12" spans="1:25" ht="19.5" customHeight="1">
      <c r="A12" s="342" t="s">
        <v>278</v>
      </c>
      <c r="B12" s="343">
        <v>13127</v>
      </c>
      <c r="C12" s="344">
        <v>9572</v>
      </c>
      <c r="D12" s="345">
        <v>0</v>
      </c>
      <c r="E12" s="344">
        <v>0</v>
      </c>
      <c r="F12" s="345">
        <f t="shared" si="0"/>
        <v>22699</v>
      </c>
      <c r="G12" s="346">
        <f t="shared" si="1"/>
        <v>0.023820342629273027</v>
      </c>
      <c r="H12" s="343">
        <v>7986</v>
      </c>
      <c r="I12" s="344">
        <v>6510</v>
      </c>
      <c r="J12" s="345">
        <v>0</v>
      </c>
      <c r="K12" s="344">
        <v>0</v>
      </c>
      <c r="L12" s="345">
        <f t="shared" si="2"/>
        <v>14496</v>
      </c>
      <c r="M12" s="347">
        <f t="shared" si="3"/>
        <v>0.5658802428256071</v>
      </c>
      <c r="N12" s="343">
        <v>59952</v>
      </c>
      <c r="O12" s="344">
        <v>43126</v>
      </c>
      <c r="P12" s="345">
        <v>0</v>
      </c>
      <c r="Q12" s="344">
        <v>0</v>
      </c>
      <c r="R12" s="345">
        <f t="shared" si="4"/>
        <v>103078</v>
      </c>
      <c r="S12" s="346">
        <f t="shared" si="5"/>
        <v>0.021190398022520065</v>
      </c>
      <c r="T12" s="343">
        <v>46448</v>
      </c>
      <c r="U12" s="344">
        <v>35083</v>
      </c>
      <c r="V12" s="345">
        <v>0</v>
      </c>
      <c r="W12" s="344">
        <v>8</v>
      </c>
      <c r="X12" s="345">
        <f t="shared" si="6"/>
        <v>81539</v>
      </c>
      <c r="Y12" s="348">
        <f t="shared" si="7"/>
        <v>0.26415580274469885</v>
      </c>
    </row>
    <row r="13" spans="1:25" ht="19.5" customHeight="1">
      <c r="A13" s="342" t="s">
        <v>279</v>
      </c>
      <c r="B13" s="343">
        <v>9172</v>
      </c>
      <c r="C13" s="344">
        <v>9418</v>
      </c>
      <c r="D13" s="345">
        <v>0</v>
      </c>
      <c r="E13" s="344">
        <v>0</v>
      </c>
      <c r="F13" s="345">
        <f t="shared" si="0"/>
        <v>18590</v>
      </c>
      <c r="G13" s="346">
        <f t="shared" si="1"/>
        <v>0.019508355851719707</v>
      </c>
      <c r="H13" s="343">
        <v>9597</v>
      </c>
      <c r="I13" s="344">
        <v>9658</v>
      </c>
      <c r="J13" s="345"/>
      <c r="K13" s="344"/>
      <c r="L13" s="345">
        <f t="shared" si="2"/>
        <v>19255</v>
      </c>
      <c r="M13" s="347">
        <f t="shared" si="3"/>
        <v>-0.034536484030121994</v>
      </c>
      <c r="N13" s="343">
        <v>44119</v>
      </c>
      <c r="O13" s="344">
        <v>46440</v>
      </c>
      <c r="P13" s="345">
        <v>0</v>
      </c>
      <c r="Q13" s="344">
        <v>110</v>
      </c>
      <c r="R13" s="345">
        <f t="shared" si="4"/>
        <v>90669</v>
      </c>
      <c r="S13" s="346">
        <f t="shared" si="5"/>
        <v>0.0186394012136816</v>
      </c>
      <c r="T13" s="343">
        <v>50411</v>
      </c>
      <c r="U13" s="344">
        <v>53846</v>
      </c>
      <c r="V13" s="345"/>
      <c r="W13" s="344">
        <v>0</v>
      </c>
      <c r="X13" s="345">
        <f t="shared" si="6"/>
        <v>104257</v>
      </c>
      <c r="Y13" s="348">
        <f t="shared" si="7"/>
        <v>-0.13033177628360681</v>
      </c>
    </row>
    <row r="14" spans="1:25" ht="19.5" customHeight="1">
      <c r="A14" s="342" t="s">
        <v>280</v>
      </c>
      <c r="B14" s="343">
        <v>8064</v>
      </c>
      <c r="C14" s="344">
        <v>8216</v>
      </c>
      <c r="D14" s="345">
        <v>0</v>
      </c>
      <c r="E14" s="344">
        <v>95</v>
      </c>
      <c r="F14" s="345">
        <f t="shared" si="0"/>
        <v>16375</v>
      </c>
      <c r="G14" s="346">
        <f t="shared" si="1"/>
        <v>0.017183933677886506</v>
      </c>
      <c r="H14" s="343">
        <v>6993</v>
      </c>
      <c r="I14" s="344">
        <v>7350</v>
      </c>
      <c r="J14" s="345"/>
      <c r="K14" s="344"/>
      <c r="L14" s="345">
        <f t="shared" si="2"/>
        <v>14343</v>
      </c>
      <c r="M14" s="347">
        <f t="shared" si="3"/>
        <v>0.14167189569825012</v>
      </c>
      <c r="N14" s="343">
        <v>40572</v>
      </c>
      <c r="O14" s="344">
        <v>39116</v>
      </c>
      <c r="P14" s="345">
        <v>0</v>
      </c>
      <c r="Q14" s="344">
        <v>205</v>
      </c>
      <c r="R14" s="345">
        <f t="shared" si="4"/>
        <v>79893</v>
      </c>
      <c r="S14" s="346">
        <f t="shared" si="5"/>
        <v>0.016424110568823567</v>
      </c>
      <c r="T14" s="343">
        <v>36460</v>
      </c>
      <c r="U14" s="344">
        <v>34944</v>
      </c>
      <c r="V14" s="345">
        <v>119</v>
      </c>
      <c r="W14" s="344">
        <v>64</v>
      </c>
      <c r="X14" s="345">
        <f t="shared" si="6"/>
        <v>71587</v>
      </c>
      <c r="Y14" s="348">
        <f t="shared" si="7"/>
        <v>0.11602665288390357</v>
      </c>
    </row>
    <row r="15" spans="1:25" ht="19.5" customHeight="1">
      <c r="A15" s="342" t="s">
        <v>281</v>
      </c>
      <c r="B15" s="343">
        <v>7020</v>
      </c>
      <c r="C15" s="344">
        <v>8419</v>
      </c>
      <c r="D15" s="345">
        <v>0</v>
      </c>
      <c r="E15" s="344">
        <v>0</v>
      </c>
      <c r="F15" s="345">
        <f t="shared" si="0"/>
        <v>15439</v>
      </c>
      <c r="G15" s="346">
        <f t="shared" si="1"/>
        <v>0.016201694781855864</v>
      </c>
      <c r="H15" s="343">
        <v>9715</v>
      </c>
      <c r="I15" s="344">
        <v>8310</v>
      </c>
      <c r="J15" s="345"/>
      <c r="K15" s="344"/>
      <c r="L15" s="345">
        <f t="shared" si="2"/>
        <v>18025</v>
      </c>
      <c r="M15" s="347">
        <f t="shared" si="3"/>
        <v>-0.14346740638002775</v>
      </c>
      <c r="N15" s="343">
        <v>34033</v>
      </c>
      <c r="O15" s="344">
        <v>37796</v>
      </c>
      <c r="P15" s="345">
        <v>1</v>
      </c>
      <c r="Q15" s="344">
        <v>0</v>
      </c>
      <c r="R15" s="345">
        <f t="shared" si="4"/>
        <v>71830</v>
      </c>
      <c r="S15" s="346">
        <f t="shared" si="5"/>
        <v>0.01476654853564889</v>
      </c>
      <c r="T15" s="343">
        <v>38711</v>
      </c>
      <c r="U15" s="344">
        <v>33488</v>
      </c>
      <c r="V15" s="345">
        <v>126</v>
      </c>
      <c r="W15" s="344">
        <v>375</v>
      </c>
      <c r="X15" s="345">
        <f t="shared" si="6"/>
        <v>72700</v>
      </c>
      <c r="Y15" s="348">
        <f t="shared" si="7"/>
        <v>-0.011966987620357639</v>
      </c>
    </row>
    <row r="16" spans="1:25" ht="19.5" customHeight="1">
      <c r="A16" s="342" t="s">
        <v>282</v>
      </c>
      <c r="B16" s="343">
        <v>6925</v>
      </c>
      <c r="C16" s="344">
        <v>7784</v>
      </c>
      <c r="D16" s="345">
        <v>0</v>
      </c>
      <c r="E16" s="344">
        <v>0</v>
      </c>
      <c r="F16" s="345">
        <f>SUM(B16:E16)</f>
        <v>14709</v>
      </c>
      <c r="G16" s="346">
        <f>F16/$F$9</f>
        <v>0.01543563239499436</v>
      </c>
      <c r="H16" s="343">
        <v>7861</v>
      </c>
      <c r="I16" s="344">
        <v>7716</v>
      </c>
      <c r="J16" s="345"/>
      <c r="K16" s="344"/>
      <c r="L16" s="345">
        <f>SUM(H16:K16)</f>
        <v>15577</v>
      </c>
      <c r="M16" s="347">
        <f>IF(ISERROR(F16/L16-1),"         /0",(F16/L16-1))</f>
        <v>-0.05572318161391798</v>
      </c>
      <c r="N16" s="343">
        <v>35073</v>
      </c>
      <c r="O16" s="344">
        <v>38565</v>
      </c>
      <c r="P16" s="345"/>
      <c r="Q16" s="344"/>
      <c r="R16" s="345">
        <f>SUM(N16:Q16)</f>
        <v>73638</v>
      </c>
      <c r="S16" s="346">
        <f>R16/$R$9</f>
        <v>0.015138230559210817</v>
      </c>
      <c r="T16" s="343">
        <v>38947</v>
      </c>
      <c r="U16" s="344">
        <v>37607</v>
      </c>
      <c r="V16" s="345"/>
      <c r="W16" s="344"/>
      <c r="X16" s="345">
        <f>SUM(T16:W16)</f>
        <v>76554</v>
      </c>
      <c r="Y16" s="348">
        <f>IF(ISERROR(R16/X16-1),"         /0",(R16/X16-1))</f>
        <v>-0.03809075946390783</v>
      </c>
    </row>
    <row r="17" spans="1:25" ht="19.5" customHeight="1">
      <c r="A17" s="342" t="s">
        <v>283</v>
      </c>
      <c r="B17" s="343">
        <v>4624</v>
      </c>
      <c r="C17" s="344">
        <v>5434</v>
      </c>
      <c r="D17" s="345">
        <v>0</v>
      </c>
      <c r="E17" s="344">
        <v>0</v>
      </c>
      <c r="F17" s="345">
        <f>SUM(B17:E17)</f>
        <v>10058</v>
      </c>
      <c r="G17" s="346">
        <f>F17/$F$9</f>
        <v>0.010554870530209618</v>
      </c>
      <c r="H17" s="343">
        <v>6391</v>
      </c>
      <c r="I17" s="344">
        <v>7340</v>
      </c>
      <c r="J17" s="345"/>
      <c r="K17" s="344"/>
      <c r="L17" s="345">
        <f>SUM(H17:K17)</f>
        <v>13731</v>
      </c>
      <c r="M17" s="347">
        <f>IF(ISERROR(F17/L17-1),"         /0",(F17/L17-1))</f>
        <v>-0.26749690481392474</v>
      </c>
      <c r="N17" s="343">
        <v>26906</v>
      </c>
      <c r="O17" s="344">
        <v>28990</v>
      </c>
      <c r="P17" s="345">
        <v>35</v>
      </c>
      <c r="Q17" s="344">
        <v>97</v>
      </c>
      <c r="R17" s="345">
        <f>SUM(N17:Q17)</f>
        <v>56028</v>
      </c>
      <c r="S17" s="346">
        <f>R17/$R$9</f>
        <v>0.011518031203610415</v>
      </c>
      <c r="T17" s="343">
        <v>33948</v>
      </c>
      <c r="U17" s="344">
        <v>37505</v>
      </c>
      <c r="V17" s="345">
        <v>79</v>
      </c>
      <c r="W17" s="344">
        <v>144</v>
      </c>
      <c r="X17" s="345">
        <f>SUM(T17:W17)</f>
        <v>71676</v>
      </c>
      <c r="Y17" s="348">
        <f>IF(ISERROR(R17/X17-1),"         /0",(R17/X17-1))</f>
        <v>-0.21831575422735638</v>
      </c>
    </row>
    <row r="18" spans="1:25" ht="19.5" customHeight="1">
      <c r="A18" s="342" t="s">
        <v>284</v>
      </c>
      <c r="B18" s="343">
        <v>5085</v>
      </c>
      <c r="C18" s="344">
        <v>4136</v>
      </c>
      <c r="D18" s="345">
        <v>0</v>
      </c>
      <c r="E18" s="344">
        <v>0</v>
      </c>
      <c r="F18" s="345">
        <f>SUM(B18:E18)</f>
        <v>9221</v>
      </c>
      <c r="G18" s="346">
        <f>F18/$F$9</f>
        <v>0.009676522286643756</v>
      </c>
      <c r="H18" s="343">
        <v>4965</v>
      </c>
      <c r="I18" s="344">
        <v>4609</v>
      </c>
      <c r="J18" s="345"/>
      <c r="K18" s="344"/>
      <c r="L18" s="345">
        <f>SUM(H18:K18)</f>
        <v>9574</v>
      </c>
      <c r="M18" s="347">
        <f>IF(ISERROR(F18/L18-1),"         /0",(F18/L18-1))</f>
        <v>-0.03687069145602673</v>
      </c>
      <c r="N18" s="343">
        <v>24749</v>
      </c>
      <c r="O18" s="344">
        <v>21986</v>
      </c>
      <c r="P18" s="345">
        <v>1</v>
      </c>
      <c r="Q18" s="344"/>
      <c r="R18" s="345">
        <f>SUM(N18:Q18)</f>
        <v>46736</v>
      </c>
      <c r="S18" s="346">
        <f>R18/$R$9</f>
        <v>0.009607815848003432</v>
      </c>
      <c r="T18" s="343">
        <v>26037</v>
      </c>
      <c r="U18" s="344">
        <v>22104</v>
      </c>
      <c r="V18" s="345">
        <v>2</v>
      </c>
      <c r="W18" s="344">
        <v>6</v>
      </c>
      <c r="X18" s="345">
        <f>SUM(T18:W18)</f>
        <v>48149</v>
      </c>
      <c r="Y18" s="348">
        <f>IF(ISERROR(R18/X18-1),"         /0",(R18/X18-1))</f>
        <v>-0.02934640387131615</v>
      </c>
    </row>
    <row r="19" spans="1:25" ht="19.5" customHeight="1">
      <c r="A19" s="342" t="s">
        <v>285</v>
      </c>
      <c r="B19" s="343">
        <v>3591</v>
      </c>
      <c r="C19" s="344">
        <v>4422</v>
      </c>
      <c r="D19" s="345">
        <v>0</v>
      </c>
      <c r="E19" s="344">
        <v>0</v>
      </c>
      <c r="F19" s="345">
        <f t="shared" si="0"/>
        <v>8013</v>
      </c>
      <c r="G19" s="346">
        <f t="shared" si="1"/>
        <v>0.008408846446467456</v>
      </c>
      <c r="H19" s="343">
        <v>3550</v>
      </c>
      <c r="I19" s="344">
        <v>3067</v>
      </c>
      <c r="J19" s="345"/>
      <c r="K19" s="344"/>
      <c r="L19" s="345">
        <f t="shared" si="2"/>
        <v>6617</v>
      </c>
      <c r="M19" s="347">
        <f t="shared" si="3"/>
        <v>0.2109717394589694</v>
      </c>
      <c r="N19" s="343">
        <v>18576</v>
      </c>
      <c r="O19" s="344">
        <v>19449</v>
      </c>
      <c r="P19" s="345">
        <v>0</v>
      </c>
      <c r="Q19" s="344">
        <v>0</v>
      </c>
      <c r="R19" s="345">
        <f t="shared" si="4"/>
        <v>38025</v>
      </c>
      <c r="S19" s="346">
        <f t="shared" si="5"/>
        <v>0.007817040346207003</v>
      </c>
      <c r="T19" s="343">
        <v>17729</v>
      </c>
      <c r="U19" s="344">
        <v>17620</v>
      </c>
      <c r="V19" s="345"/>
      <c r="W19" s="344">
        <v>0</v>
      </c>
      <c r="X19" s="345">
        <f t="shared" si="6"/>
        <v>35349</v>
      </c>
      <c r="Y19" s="348">
        <f t="shared" si="7"/>
        <v>0.07570228295001269</v>
      </c>
    </row>
    <row r="20" spans="1:25" ht="19.5" customHeight="1">
      <c r="A20" s="342" t="s">
        <v>286</v>
      </c>
      <c r="B20" s="343">
        <v>3658</v>
      </c>
      <c r="C20" s="344">
        <v>4101</v>
      </c>
      <c r="D20" s="345">
        <v>1</v>
      </c>
      <c r="E20" s="344">
        <v>0</v>
      </c>
      <c r="F20" s="345">
        <f aca="true" t="shared" si="8" ref="F20:F26">SUM(B20:E20)</f>
        <v>7760</v>
      </c>
      <c r="G20" s="346">
        <f aca="true" t="shared" si="9" ref="G20:G26">F20/$F$9</f>
        <v>0.008143348112390796</v>
      </c>
      <c r="H20" s="343">
        <v>5707</v>
      </c>
      <c r="I20" s="344">
        <v>6285</v>
      </c>
      <c r="J20" s="345"/>
      <c r="K20" s="344"/>
      <c r="L20" s="345">
        <f aca="true" t="shared" si="10" ref="L20:L26">SUM(H20:K20)</f>
        <v>11992</v>
      </c>
      <c r="M20" s="347">
        <f aca="true" t="shared" si="11" ref="M20:M26">IF(ISERROR(F20/L20-1),"         /0",(F20/L20-1))</f>
        <v>-0.35290193462308206</v>
      </c>
      <c r="N20" s="343">
        <v>19970</v>
      </c>
      <c r="O20" s="344">
        <v>23194</v>
      </c>
      <c r="P20" s="345">
        <v>1</v>
      </c>
      <c r="Q20" s="344">
        <v>8</v>
      </c>
      <c r="R20" s="345">
        <f aca="true" t="shared" si="12" ref="R20:R26">SUM(N20:Q20)</f>
        <v>43173</v>
      </c>
      <c r="S20" s="346">
        <f aca="true" t="shared" si="13" ref="S20:S26">R20/$R$9</f>
        <v>0.008875347346924259</v>
      </c>
      <c r="T20" s="343">
        <v>28386</v>
      </c>
      <c r="U20" s="344">
        <v>32846</v>
      </c>
      <c r="V20" s="345">
        <v>0</v>
      </c>
      <c r="W20" s="344">
        <v>0</v>
      </c>
      <c r="X20" s="345">
        <f aca="true" t="shared" si="14" ref="X20:X26">SUM(T20:W20)</f>
        <v>61232</v>
      </c>
      <c r="Y20" s="348">
        <f aca="true" t="shared" si="15" ref="Y20:Y26">IF(ISERROR(R20/X20-1),"         /0",(R20/X20-1))</f>
        <v>-0.29492748889469556</v>
      </c>
    </row>
    <row r="21" spans="1:25" ht="19.5" customHeight="1">
      <c r="A21" s="342" t="s">
        <v>287</v>
      </c>
      <c r="B21" s="343">
        <v>3057</v>
      </c>
      <c r="C21" s="344">
        <v>3281</v>
      </c>
      <c r="D21" s="345">
        <v>1</v>
      </c>
      <c r="E21" s="344">
        <v>0</v>
      </c>
      <c r="F21" s="345">
        <f>SUM(B21:E21)</f>
        <v>6339</v>
      </c>
      <c r="G21" s="346">
        <f>F21/$F$9</f>
        <v>0.006652149959335729</v>
      </c>
      <c r="H21" s="343">
        <v>3359</v>
      </c>
      <c r="I21" s="344">
        <v>3916</v>
      </c>
      <c r="J21" s="345"/>
      <c r="K21" s="344">
        <v>50</v>
      </c>
      <c r="L21" s="345">
        <f>SUM(H21:K21)</f>
        <v>7325</v>
      </c>
      <c r="M21" s="347">
        <f>IF(ISERROR(F21/L21-1),"         /0",(F21/L21-1))</f>
        <v>-0.1346075085324232</v>
      </c>
      <c r="N21" s="343">
        <v>16990</v>
      </c>
      <c r="O21" s="344">
        <v>19203</v>
      </c>
      <c r="P21" s="345">
        <v>2</v>
      </c>
      <c r="Q21" s="344"/>
      <c r="R21" s="345">
        <f>SUM(N21:Q21)</f>
        <v>36195</v>
      </c>
      <c r="S21" s="346">
        <f>R21/$R$9</f>
        <v>0.007440835643154832</v>
      </c>
      <c r="T21" s="343">
        <v>20881</v>
      </c>
      <c r="U21" s="344">
        <v>25271</v>
      </c>
      <c r="V21" s="345"/>
      <c r="W21" s="344">
        <v>50</v>
      </c>
      <c r="X21" s="345">
        <f>SUM(T21:W21)</f>
        <v>46202</v>
      </c>
      <c r="Y21" s="348">
        <f>IF(ISERROR(R21/X21-1),"         /0",(R21/X21-1))</f>
        <v>-0.216592355309294</v>
      </c>
    </row>
    <row r="22" spans="1:25" ht="19.5" customHeight="1">
      <c r="A22" s="342" t="s">
        <v>288</v>
      </c>
      <c r="B22" s="343">
        <v>3253</v>
      </c>
      <c r="C22" s="344">
        <v>2880</v>
      </c>
      <c r="D22" s="345">
        <v>0</v>
      </c>
      <c r="E22" s="344">
        <v>0</v>
      </c>
      <c r="F22" s="345">
        <f t="shared" si="8"/>
        <v>6133</v>
      </c>
      <c r="G22" s="346">
        <f t="shared" si="9"/>
        <v>0.006435973450166593</v>
      </c>
      <c r="H22" s="343">
        <v>3063</v>
      </c>
      <c r="I22" s="344">
        <v>2797</v>
      </c>
      <c r="J22" s="345">
        <v>1</v>
      </c>
      <c r="K22" s="344"/>
      <c r="L22" s="345">
        <f t="shared" si="10"/>
        <v>5861</v>
      </c>
      <c r="M22" s="347">
        <f t="shared" si="11"/>
        <v>0.04640846271967236</v>
      </c>
      <c r="N22" s="343">
        <v>18012</v>
      </c>
      <c r="O22" s="344">
        <v>16028</v>
      </c>
      <c r="P22" s="345">
        <v>0</v>
      </c>
      <c r="Q22" s="344">
        <v>0</v>
      </c>
      <c r="R22" s="345">
        <f t="shared" si="12"/>
        <v>34040</v>
      </c>
      <c r="S22" s="346">
        <f t="shared" si="13"/>
        <v>0.006997818629451319</v>
      </c>
      <c r="T22" s="343">
        <v>16536</v>
      </c>
      <c r="U22" s="344">
        <v>14566</v>
      </c>
      <c r="V22" s="345">
        <v>1</v>
      </c>
      <c r="W22" s="344"/>
      <c r="X22" s="345">
        <f t="shared" si="14"/>
        <v>31103</v>
      </c>
      <c r="Y22" s="348">
        <f t="shared" si="15"/>
        <v>0.09442819020673254</v>
      </c>
    </row>
    <row r="23" spans="1:25" ht="19.5" customHeight="1">
      <c r="A23" s="342" t="s">
        <v>289</v>
      </c>
      <c r="B23" s="343">
        <v>2691</v>
      </c>
      <c r="C23" s="344">
        <v>3109</v>
      </c>
      <c r="D23" s="345">
        <v>0</v>
      </c>
      <c r="E23" s="344">
        <v>0</v>
      </c>
      <c r="F23" s="345">
        <f t="shared" si="8"/>
        <v>5800</v>
      </c>
      <c r="G23" s="346">
        <f t="shared" si="9"/>
        <v>0.006086523073694152</v>
      </c>
      <c r="H23" s="343">
        <v>3452</v>
      </c>
      <c r="I23" s="344">
        <v>3135</v>
      </c>
      <c r="J23" s="345"/>
      <c r="K23" s="344"/>
      <c r="L23" s="345">
        <f t="shared" si="10"/>
        <v>6587</v>
      </c>
      <c r="M23" s="347">
        <f t="shared" si="11"/>
        <v>-0.11947775922271142</v>
      </c>
      <c r="N23" s="343">
        <v>14675</v>
      </c>
      <c r="O23" s="344">
        <v>15122</v>
      </c>
      <c r="P23" s="345"/>
      <c r="Q23" s="344"/>
      <c r="R23" s="345">
        <f t="shared" si="12"/>
        <v>29797</v>
      </c>
      <c r="S23" s="346">
        <f t="shared" si="13"/>
        <v>0.006125558216855492</v>
      </c>
      <c r="T23" s="343">
        <v>17155</v>
      </c>
      <c r="U23" s="344">
        <v>15893</v>
      </c>
      <c r="V23" s="345"/>
      <c r="W23" s="344"/>
      <c r="X23" s="345">
        <f t="shared" si="14"/>
        <v>33048</v>
      </c>
      <c r="Y23" s="348">
        <f t="shared" si="15"/>
        <v>-0.0983720648753329</v>
      </c>
    </row>
    <row r="24" spans="1:25" ht="19.5" customHeight="1">
      <c r="A24" s="342" t="s">
        <v>290</v>
      </c>
      <c r="B24" s="343">
        <v>2933</v>
      </c>
      <c r="C24" s="344">
        <v>2691</v>
      </c>
      <c r="D24" s="345">
        <v>4</v>
      </c>
      <c r="E24" s="344">
        <v>0</v>
      </c>
      <c r="F24" s="345">
        <f t="shared" si="8"/>
        <v>5628</v>
      </c>
      <c r="G24" s="346">
        <f t="shared" si="9"/>
        <v>0.005906026182543222</v>
      </c>
      <c r="H24" s="343">
        <v>2751</v>
      </c>
      <c r="I24" s="344">
        <v>2519</v>
      </c>
      <c r="J24" s="345"/>
      <c r="K24" s="344"/>
      <c r="L24" s="345">
        <f t="shared" si="10"/>
        <v>5270</v>
      </c>
      <c r="M24" s="347">
        <f t="shared" si="11"/>
        <v>0.06793168880455402</v>
      </c>
      <c r="N24" s="343">
        <v>13079</v>
      </c>
      <c r="O24" s="344">
        <v>12168</v>
      </c>
      <c r="P24" s="345">
        <v>4</v>
      </c>
      <c r="Q24" s="344"/>
      <c r="R24" s="345">
        <f t="shared" si="12"/>
        <v>25251</v>
      </c>
      <c r="S24" s="346">
        <f t="shared" si="13"/>
        <v>0.005191008173098568</v>
      </c>
      <c r="T24" s="343">
        <v>12660</v>
      </c>
      <c r="U24" s="344">
        <v>10978</v>
      </c>
      <c r="V24" s="345">
        <v>210</v>
      </c>
      <c r="W24" s="344">
        <v>240</v>
      </c>
      <c r="X24" s="345">
        <f t="shared" si="14"/>
        <v>24088</v>
      </c>
      <c r="Y24" s="348">
        <f t="shared" si="15"/>
        <v>0.04828130189305879</v>
      </c>
    </row>
    <row r="25" spans="1:25" ht="19.5" customHeight="1">
      <c r="A25" s="342" t="s">
        <v>291</v>
      </c>
      <c r="B25" s="343">
        <v>3153</v>
      </c>
      <c r="C25" s="344">
        <v>2367</v>
      </c>
      <c r="D25" s="345">
        <v>0</v>
      </c>
      <c r="E25" s="344">
        <v>0</v>
      </c>
      <c r="F25" s="345">
        <f t="shared" si="8"/>
        <v>5520</v>
      </c>
      <c r="G25" s="346">
        <f t="shared" si="9"/>
        <v>0.005792690925308918</v>
      </c>
      <c r="H25" s="343">
        <v>2588</v>
      </c>
      <c r="I25" s="344">
        <v>1956</v>
      </c>
      <c r="J25" s="345"/>
      <c r="K25" s="344"/>
      <c r="L25" s="345">
        <f t="shared" si="10"/>
        <v>4544</v>
      </c>
      <c r="M25" s="347">
        <f t="shared" si="11"/>
        <v>0.21478873239436624</v>
      </c>
      <c r="N25" s="343">
        <v>17682</v>
      </c>
      <c r="O25" s="344">
        <v>14004</v>
      </c>
      <c r="P25" s="345"/>
      <c r="Q25" s="344"/>
      <c r="R25" s="345">
        <f t="shared" si="12"/>
        <v>31686</v>
      </c>
      <c r="S25" s="346">
        <f t="shared" si="13"/>
        <v>0.006513891923995137</v>
      </c>
      <c r="T25" s="343">
        <v>13207</v>
      </c>
      <c r="U25" s="344">
        <v>10135</v>
      </c>
      <c r="V25" s="345"/>
      <c r="W25" s="344"/>
      <c r="X25" s="345">
        <f t="shared" si="14"/>
        <v>23342</v>
      </c>
      <c r="Y25" s="348">
        <f t="shared" si="15"/>
        <v>0.35746722645874396</v>
      </c>
    </row>
    <row r="26" spans="1:25" ht="19.5" customHeight="1">
      <c r="A26" s="342" t="s">
        <v>292</v>
      </c>
      <c r="B26" s="343">
        <v>2530</v>
      </c>
      <c r="C26" s="344">
        <v>2534</v>
      </c>
      <c r="D26" s="345">
        <v>0</v>
      </c>
      <c r="E26" s="344">
        <v>0</v>
      </c>
      <c r="F26" s="345">
        <f t="shared" si="8"/>
        <v>5064</v>
      </c>
      <c r="G26" s="346">
        <f t="shared" si="9"/>
        <v>0.005314164283652964</v>
      </c>
      <c r="H26" s="343">
        <v>2728</v>
      </c>
      <c r="I26" s="344">
        <v>2664</v>
      </c>
      <c r="J26" s="345"/>
      <c r="K26" s="344"/>
      <c r="L26" s="345">
        <f t="shared" si="10"/>
        <v>5392</v>
      </c>
      <c r="M26" s="347">
        <f t="shared" si="11"/>
        <v>-0.060830860534124676</v>
      </c>
      <c r="N26" s="343">
        <v>12934</v>
      </c>
      <c r="O26" s="344">
        <v>12420</v>
      </c>
      <c r="P26" s="345"/>
      <c r="Q26" s="344">
        <v>0</v>
      </c>
      <c r="R26" s="345">
        <f t="shared" si="12"/>
        <v>25354</v>
      </c>
      <c r="S26" s="346">
        <f t="shared" si="13"/>
        <v>0.005212182536166531</v>
      </c>
      <c r="T26" s="343">
        <v>12603</v>
      </c>
      <c r="U26" s="344">
        <v>12329</v>
      </c>
      <c r="V26" s="345"/>
      <c r="W26" s="344"/>
      <c r="X26" s="345">
        <f t="shared" si="14"/>
        <v>24932</v>
      </c>
      <c r="Y26" s="348">
        <f t="shared" si="15"/>
        <v>0.016926038825605616</v>
      </c>
    </row>
    <row r="27" spans="1:25" ht="19.5" customHeight="1">
      <c r="A27" s="342" t="s">
        <v>293</v>
      </c>
      <c r="B27" s="343">
        <v>2101</v>
      </c>
      <c r="C27" s="344">
        <v>2114</v>
      </c>
      <c r="D27" s="345">
        <v>1</v>
      </c>
      <c r="E27" s="344">
        <v>0</v>
      </c>
      <c r="F27" s="345">
        <f t="shared" si="0"/>
        <v>4216</v>
      </c>
      <c r="G27" s="346">
        <f t="shared" si="1"/>
        <v>0.00442427263425768</v>
      </c>
      <c r="H27" s="343">
        <v>2311</v>
      </c>
      <c r="I27" s="344">
        <v>1975</v>
      </c>
      <c r="J27" s="345"/>
      <c r="K27" s="344"/>
      <c r="L27" s="345">
        <f t="shared" si="2"/>
        <v>4286</v>
      </c>
      <c r="M27" s="347">
        <f t="shared" si="3"/>
        <v>-0.01633224451703219</v>
      </c>
      <c r="N27" s="343">
        <v>15682</v>
      </c>
      <c r="O27" s="344">
        <v>16013</v>
      </c>
      <c r="P27" s="345">
        <v>6</v>
      </c>
      <c r="Q27" s="344"/>
      <c r="R27" s="345">
        <f t="shared" si="4"/>
        <v>31701</v>
      </c>
      <c r="S27" s="346">
        <f t="shared" si="5"/>
        <v>0.006516975569102123</v>
      </c>
      <c r="T27" s="343">
        <v>15936</v>
      </c>
      <c r="U27" s="344">
        <v>14613</v>
      </c>
      <c r="V27" s="345">
        <v>1</v>
      </c>
      <c r="W27" s="344">
        <v>4</v>
      </c>
      <c r="X27" s="345">
        <f t="shared" si="6"/>
        <v>30554</v>
      </c>
      <c r="Y27" s="348">
        <f t="shared" si="7"/>
        <v>0.037540092950186565</v>
      </c>
    </row>
    <row r="28" spans="1:25" ht="19.5" customHeight="1">
      <c r="A28" s="342" t="s">
        <v>294</v>
      </c>
      <c r="B28" s="343">
        <v>2099</v>
      </c>
      <c r="C28" s="344">
        <v>1979</v>
      </c>
      <c r="D28" s="345">
        <v>0</v>
      </c>
      <c r="E28" s="344">
        <v>0</v>
      </c>
      <c r="F28" s="345">
        <f t="shared" si="0"/>
        <v>4078</v>
      </c>
      <c r="G28" s="346">
        <f t="shared" si="1"/>
        <v>0.004279455361124958</v>
      </c>
      <c r="H28" s="343">
        <v>2368</v>
      </c>
      <c r="I28" s="344">
        <v>2227</v>
      </c>
      <c r="J28" s="345"/>
      <c r="K28" s="344"/>
      <c r="L28" s="345">
        <f t="shared" si="2"/>
        <v>4595</v>
      </c>
      <c r="M28" s="347">
        <f t="shared" si="3"/>
        <v>-0.11251360174102287</v>
      </c>
      <c r="N28" s="343">
        <v>9387</v>
      </c>
      <c r="O28" s="344">
        <v>9287</v>
      </c>
      <c r="P28" s="345"/>
      <c r="Q28" s="344"/>
      <c r="R28" s="345">
        <f t="shared" si="4"/>
        <v>18674</v>
      </c>
      <c r="S28" s="346">
        <f t="shared" si="5"/>
        <v>0.003838932581855873</v>
      </c>
      <c r="T28" s="343">
        <v>10502</v>
      </c>
      <c r="U28" s="344">
        <v>9938</v>
      </c>
      <c r="V28" s="345"/>
      <c r="W28" s="344">
        <v>43</v>
      </c>
      <c r="X28" s="345">
        <f t="shared" si="6"/>
        <v>20483</v>
      </c>
      <c r="Y28" s="348">
        <f t="shared" si="7"/>
        <v>-0.0883171410437924</v>
      </c>
    </row>
    <row r="29" spans="1:25" ht="19.5" customHeight="1">
      <c r="A29" s="342" t="s">
        <v>295</v>
      </c>
      <c r="B29" s="343">
        <v>1528</v>
      </c>
      <c r="C29" s="344">
        <v>1807</v>
      </c>
      <c r="D29" s="345">
        <v>0</v>
      </c>
      <c r="E29" s="344">
        <v>0</v>
      </c>
      <c r="F29" s="345">
        <f t="shared" si="0"/>
        <v>3335</v>
      </c>
      <c r="G29" s="346">
        <f t="shared" si="1"/>
        <v>0.0034997507673741376</v>
      </c>
      <c r="H29" s="343">
        <v>1088</v>
      </c>
      <c r="I29" s="344">
        <v>1203</v>
      </c>
      <c r="J29" s="345"/>
      <c r="K29" s="344"/>
      <c r="L29" s="345">
        <f t="shared" si="2"/>
        <v>2291</v>
      </c>
      <c r="M29" s="347">
        <f t="shared" si="3"/>
        <v>0.45569620253164556</v>
      </c>
      <c r="N29" s="343">
        <v>7654</v>
      </c>
      <c r="O29" s="344">
        <v>8656</v>
      </c>
      <c r="P29" s="345"/>
      <c r="Q29" s="344"/>
      <c r="R29" s="345">
        <f t="shared" si="4"/>
        <v>16310</v>
      </c>
      <c r="S29" s="346">
        <f t="shared" si="5"/>
        <v>0.0033529501129950356</v>
      </c>
      <c r="T29" s="343">
        <v>10560</v>
      </c>
      <c r="U29" s="344">
        <v>5792</v>
      </c>
      <c r="V29" s="345"/>
      <c r="W29" s="344"/>
      <c r="X29" s="345">
        <f t="shared" si="6"/>
        <v>16352</v>
      </c>
      <c r="Y29" s="348">
        <f t="shared" si="7"/>
        <v>-0.0025684931506849695</v>
      </c>
    </row>
    <row r="30" spans="1:25" ht="19.5" customHeight="1">
      <c r="A30" s="342" t="s">
        <v>296</v>
      </c>
      <c r="B30" s="343">
        <v>1216</v>
      </c>
      <c r="C30" s="344">
        <v>1005</v>
      </c>
      <c r="D30" s="345">
        <v>13</v>
      </c>
      <c r="E30" s="344">
        <v>0</v>
      </c>
      <c r="F30" s="345">
        <f t="shared" si="0"/>
        <v>2234</v>
      </c>
      <c r="G30" s="346">
        <f t="shared" si="1"/>
        <v>0.002344360783902196</v>
      </c>
      <c r="H30" s="343">
        <v>1197</v>
      </c>
      <c r="I30" s="344">
        <v>1062</v>
      </c>
      <c r="J30" s="345"/>
      <c r="K30" s="344"/>
      <c r="L30" s="345">
        <f t="shared" si="2"/>
        <v>2259</v>
      </c>
      <c r="M30" s="347">
        <f t="shared" si="3"/>
        <v>-0.011066843736166398</v>
      </c>
      <c r="N30" s="343">
        <v>6997</v>
      </c>
      <c r="O30" s="344">
        <v>5176</v>
      </c>
      <c r="P30" s="345">
        <v>27</v>
      </c>
      <c r="Q30" s="344">
        <v>0</v>
      </c>
      <c r="R30" s="345">
        <f t="shared" si="4"/>
        <v>12200</v>
      </c>
      <c r="S30" s="346">
        <f t="shared" si="5"/>
        <v>0.0025080313536811425</v>
      </c>
      <c r="T30" s="343">
        <v>6141</v>
      </c>
      <c r="U30" s="344">
        <v>4655</v>
      </c>
      <c r="V30" s="345">
        <v>25</v>
      </c>
      <c r="W30" s="344">
        <v>22</v>
      </c>
      <c r="X30" s="345">
        <f t="shared" si="6"/>
        <v>10843</v>
      </c>
      <c r="Y30" s="348">
        <f t="shared" si="7"/>
        <v>0.1251498662731716</v>
      </c>
    </row>
    <row r="31" spans="1:25" ht="19.5" customHeight="1">
      <c r="A31" s="342" t="s">
        <v>297</v>
      </c>
      <c r="B31" s="343">
        <v>944</v>
      </c>
      <c r="C31" s="344">
        <v>832</v>
      </c>
      <c r="D31" s="345">
        <v>0</v>
      </c>
      <c r="E31" s="344">
        <v>0</v>
      </c>
      <c r="F31" s="345">
        <f t="shared" si="0"/>
        <v>1776</v>
      </c>
      <c r="G31" s="346">
        <f t="shared" si="1"/>
        <v>0.0018637353411863472</v>
      </c>
      <c r="H31" s="343">
        <v>1280</v>
      </c>
      <c r="I31" s="344">
        <v>1126</v>
      </c>
      <c r="J31" s="345"/>
      <c r="K31" s="344"/>
      <c r="L31" s="345">
        <f t="shared" si="2"/>
        <v>2406</v>
      </c>
      <c r="M31" s="347">
        <f t="shared" si="3"/>
        <v>-0.26184538653366585</v>
      </c>
      <c r="N31" s="343">
        <v>3593</v>
      </c>
      <c r="O31" s="344">
        <v>3351</v>
      </c>
      <c r="P31" s="345"/>
      <c r="Q31" s="344"/>
      <c r="R31" s="345">
        <f t="shared" si="4"/>
        <v>6944</v>
      </c>
      <c r="S31" s="346">
        <f t="shared" si="5"/>
        <v>0.0014275221081935946</v>
      </c>
      <c r="T31" s="343">
        <v>4605</v>
      </c>
      <c r="U31" s="344">
        <v>4865</v>
      </c>
      <c r="V31" s="345"/>
      <c r="W31" s="344"/>
      <c r="X31" s="345">
        <f t="shared" si="6"/>
        <v>9470</v>
      </c>
      <c r="Y31" s="348">
        <f t="shared" si="7"/>
        <v>-0.26673706441393874</v>
      </c>
    </row>
    <row r="32" spans="1:25" ht="19.5" customHeight="1">
      <c r="A32" s="342" t="s">
        <v>298</v>
      </c>
      <c r="B32" s="343">
        <v>876</v>
      </c>
      <c r="C32" s="344">
        <v>829</v>
      </c>
      <c r="D32" s="345">
        <v>0</v>
      </c>
      <c r="E32" s="344">
        <v>0</v>
      </c>
      <c r="F32" s="345">
        <f t="shared" si="0"/>
        <v>1705</v>
      </c>
      <c r="G32" s="346">
        <f t="shared" si="1"/>
        <v>0.0017892279035600913</v>
      </c>
      <c r="H32" s="343">
        <v>886</v>
      </c>
      <c r="I32" s="344">
        <v>890</v>
      </c>
      <c r="J32" s="345"/>
      <c r="K32" s="344"/>
      <c r="L32" s="345">
        <f t="shared" si="2"/>
        <v>1776</v>
      </c>
      <c r="M32" s="347">
        <f t="shared" si="3"/>
        <v>-0.039977477477477485</v>
      </c>
      <c r="N32" s="343">
        <v>4668</v>
      </c>
      <c r="O32" s="344">
        <v>4124</v>
      </c>
      <c r="P32" s="345"/>
      <c r="Q32" s="344"/>
      <c r="R32" s="345">
        <f t="shared" si="4"/>
        <v>8792</v>
      </c>
      <c r="S32" s="346">
        <f t="shared" si="5"/>
        <v>0.001807427185374148</v>
      </c>
      <c r="T32" s="343">
        <v>5299</v>
      </c>
      <c r="U32" s="344">
        <v>4761</v>
      </c>
      <c r="V32" s="345"/>
      <c r="W32" s="344"/>
      <c r="X32" s="345">
        <f t="shared" si="6"/>
        <v>10060</v>
      </c>
      <c r="Y32" s="348">
        <f t="shared" si="7"/>
        <v>-0.12604373757455267</v>
      </c>
    </row>
    <row r="33" spans="1:25" ht="19.5" customHeight="1">
      <c r="A33" s="342" t="s">
        <v>299</v>
      </c>
      <c r="B33" s="343">
        <v>321</v>
      </c>
      <c r="C33" s="344">
        <v>457</v>
      </c>
      <c r="D33" s="345">
        <v>0</v>
      </c>
      <c r="E33" s="344">
        <v>0</v>
      </c>
      <c r="F33" s="345">
        <f t="shared" si="0"/>
        <v>778</v>
      </c>
      <c r="G33" s="346">
        <f t="shared" si="1"/>
        <v>0.0008164336122989742</v>
      </c>
      <c r="H33" s="343">
        <v>1805</v>
      </c>
      <c r="I33" s="344">
        <v>1607</v>
      </c>
      <c r="J33" s="345"/>
      <c r="K33" s="344"/>
      <c r="L33" s="345">
        <f t="shared" si="2"/>
        <v>3412</v>
      </c>
      <c r="M33" s="347">
        <f t="shared" si="3"/>
        <v>-0.7719812426729191</v>
      </c>
      <c r="N33" s="343">
        <v>1969</v>
      </c>
      <c r="O33" s="344">
        <v>2126</v>
      </c>
      <c r="P33" s="345"/>
      <c r="Q33" s="344"/>
      <c r="R33" s="345">
        <f t="shared" si="4"/>
        <v>4095</v>
      </c>
      <c r="S33" s="346">
        <f t="shared" si="5"/>
        <v>0.000841835114206908</v>
      </c>
      <c r="T33" s="343">
        <v>10068</v>
      </c>
      <c r="U33" s="344">
        <v>8737</v>
      </c>
      <c r="V33" s="345"/>
      <c r="W33" s="344"/>
      <c r="X33" s="345">
        <f t="shared" si="6"/>
        <v>18805</v>
      </c>
      <c r="Y33" s="348">
        <f t="shared" si="7"/>
        <v>-0.7822387662855623</v>
      </c>
    </row>
    <row r="34" spans="1:25" ht="19.5" customHeight="1">
      <c r="A34" s="342" t="s">
        <v>300</v>
      </c>
      <c r="B34" s="343">
        <v>327</v>
      </c>
      <c r="C34" s="344">
        <v>255</v>
      </c>
      <c r="D34" s="345">
        <v>0</v>
      </c>
      <c r="E34" s="344">
        <v>0</v>
      </c>
      <c r="F34" s="345">
        <f t="shared" si="0"/>
        <v>582</v>
      </c>
      <c r="G34" s="346">
        <f t="shared" si="1"/>
        <v>0.0006107511084293098</v>
      </c>
      <c r="H34" s="343">
        <v>245</v>
      </c>
      <c r="I34" s="344">
        <v>200</v>
      </c>
      <c r="J34" s="345"/>
      <c r="K34" s="344"/>
      <c r="L34" s="345">
        <f t="shared" si="2"/>
        <v>445</v>
      </c>
      <c r="M34" s="347">
        <f t="shared" si="3"/>
        <v>0.3078651685393259</v>
      </c>
      <c r="N34" s="343">
        <v>2024</v>
      </c>
      <c r="O34" s="344">
        <v>1163</v>
      </c>
      <c r="P34" s="345"/>
      <c r="Q34" s="344"/>
      <c r="R34" s="345">
        <f t="shared" si="4"/>
        <v>3187</v>
      </c>
      <c r="S34" s="346">
        <f t="shared" si="5"/>
        <v>0.000655171797064082</v>
      </c>
      <c r="T34" s="343">
        <v>1120</v>
      </c>
      <c r="U34" s="344">
        <v>1094</v>
      </c>
      <c r="V34" s="345"/>
      <c r="W34" s="344"/>
      <c r="X34" s="345">
        <f t="shared" si="6"/>
        <v>2214</v>
      </c>
      <c r="Y34" s="348">
        <f t="shared" si="7"/>
        <v>0.439476061427281</v>
      </c>
    </row>
    <row r="35" spans="1:25" ht="19.5" customHeight="1" thickBot="1">
      <c r="A35" s="349" t="s">
        <v>276</v>
      </c>
      <c r="B35" s="350">
        <v>24799</v>
      </c>
      <c r="C35" s="351">
        <v>26178</v>
      </c>
      <c r="D35" s="352">
        <v>52</v>
      </c>
      <c r="E35" s="351">
        <v>10</v>
      </c>
      <c r="F35" s="352">
        <f t="shared" si="0"/>
        <v>51039</v>
      </c>
      <c r="G35" s="353">
        <f t="shared" si="1"/>
        <v>0.05356035364797859</v>
      </c>
      <c r="H35" s="350">
        <v>26433</v>
      </c>
      <c r="I35" s="351">
        <v>24168</v>
      </c>
      <c r="J35" s="352">
        <v>5</v>
      </c>
      <c r="K35" s="351">
        <v>0</v>
      </c>
      <c r="L35" s="352">
        <f t="shared" si="2"/>
        <v>50606</v>
      </c>
      <c r="M35" s="354">
        <f t="shared" si="3"/>
        <v>0.008556297672212887</v>
      </c>
      <c r="N35" s="350">
        <v>133573</v>
      </c>
      <c r="O35" s="351">
        <v>122326</v>
      </c>
      <c r="P35" s="352">
        <v>143</v>
      </c>
      <c r="Q35" s="351">
        <v>102</v>
      </c>
      <c r="R35" s="352">
        <f t="shared" si="4"/>
        <v>256144</v>
      </c>
      <c r="S35" s="353">
        <f t="shared" si="5"/>
        <v>0.05265714615223791</v>
      </c>
      <c r="T35" s="350">
        <v>119020</v>
      </c>
      <c r="U35" s="351">
        <v>109128</v>
      </c>
      <c r="V35" s="352">
        <v>62</v>
      </c>
      <c r="W35" s="351">
        <v>128</v>
      </c>
      <c r="X35" s="352">
        <f t="shared" si="6"/>
        <v>228338</v>
      </c>
      <c r="Y35" s="355">
        <f t="shared" si="7"/>
        <v>0.12177561334512865</v>
      </c>
    </row>
    <row r="36" spans="1:25" s="138" customFormat="1" ht="19.5" customHeight="1">
      <c r="A36" s="145" t="s">
        <v>55</v>
      </c>
      <c r="B36" s="142">
        <f>SUM(B37:B54)</f>
        <v>121094</v>
      </c>
      <c r="C36" s="141">
        <f>SUM(C37:C54)</f>
        <v>122334</v>
      </c>
      <c r="D36" s="140">
        <f>SUM(D37:D54)</f>
        <v>335</v>
      </c>
      <c r="E36" s="141">
        <f>SUM(E37:E54)</f>
        <v>517</v>
      </c>
      <c r="F36" s="140">
        <f t="shared" si="0"/>
        <v>244280</v>
      </c>
      <c r="G36" s="143">
        <f t="shared" si="1"/>
        <v>0.2563475614555185</v>
      </c>
      <c r="H36" s="142">
        <f>SUM(H37:H54)</f>
        <v>113523</v>
      </c>
      <c r="I36" s="141">
        <f>SUM(I37:I54)</f>
        <v>113073</v>
      </c>
      <c r="J36" s="140">
        <f>SUM(J37:J54)</f>
        <v>364</v>
      </c>
      <c r="K36" s="141">
        <f>SUM(K37:K54)</f>
        <v>178</v>
      </c>
      <c r="L36" s="140">
        <f t="shared" si="2"/>
        <v>227138</v>
      </c>
      <c r="M36" s="144">
        <f t="shared" si="3"/>
        <v>0.07546953834232939</v>
      </c>
      <c r="N36" s="142">
        <f>SUM(N37:N54)</f>
        <v>636745</v>
      </c>
      <c r="O36" s="141">
        <f>SUM(O37:O54)</f>
        <v>633681</v>
      </c>
      <c r="P36" s="140">
        <f>SUM(P37:P54)</f>
        <v>2103</v>
      </c>
      <c r="Q36" s="141">
        <f>SUM(Q37:Q54)</f>
        <v>2461</v>
      </c>
      <c r="R36" s="140">
        <f t="shared" si="4"/>
        <v>1274990</v>
      </c>
      <c r="S36" s="143">
        <f t="shared" si="5"/>
        <v>0.2621077783303213</v>
      </c>
      <c r="T36" s="142">
        <f>SUM(T37:T54)</f>
        <v>594233</v>
      </c>
      <c r="U36" s="141">
        <f>SUM(U37:U54)</f>
        <v>588944</v>
      </c>
      <c r="V36" s="140">
        <f>SUM(V37:V54)</f>
        <v>4343</v>
      </c>
      <c r="W36" s="141">
        <f>SUM(W37:W54)</f>
        <v>3434</v>
      </c>
      <c r="X36" s="140">
        <f t="shared" si="6"/>
        <v>1190954</v>
      </c>
      <c r="Y36" s="139">
        <f t="shared" si="7"/>
        <v>0.07056191926808264</v>
      </c>
    </row>
    <row r="37" spans="1:25" ht="19.5" customHeight="1">
      <c r="A37" s="335" t="s">
        <v>301</v>
      </c>
      <c r="B37" s="336">
        <v>19340</v>
      </c>
      <c r="C37" s="337">
        <v>18313</v>
      </c>
      <c r="D37" s="338">
        <v>2</v>
      </c>
      <c r="E37" s="337">
        <v>2</v>
      </c>
      <c r="F37" s="338">
        <f t="shared" si="0"/>
        <v>37657</v>
      </c>
      <c r="G37" s="339">
        <f t="shared" si="1"/>
        <v>0.039517275756224254</v>
      </c>
      <c r="H37" s="336">
        <v>19993</v>
      </c>
      <c r="I37" s="337">
        <v>20121</v>
      </c>
      <c r="J37" s="338"/>
      <c r="K37" s="337">
        <v>0</v>
      </c>
      <c r="L37" s="338">
        <f t="shared" si="2"/>
        <v>40114</v>
      </c>
      <c r="M37" s="340">
        <f t="shared" si="3"/>
        <v>-0.06125043625666848</v>
      </c>
      <c r="N37" s="336">
        <v>99537</v>
      </c>
      <c r="O37" s="337">
        <v>92096</v>
      </c>
      <c r="P37" s="338">
        <v>59</v>
      </c>
      <c r="Q37" s="337">
        <v>9</v>
      </c>
      <c r="R37" s="338">
        <f t="shared" si="4"/>
        <v>191701</v>
      </c>
      <c r="S37" s="339">
        <f t="shared" si="5"/>
        <v>0.03940919004360891</v>
      </c>
      <c r="T37" s="356">
        <v>99850</v>
      </c>
      <c r="U37" s="337">
        <v>98887</v>
      </c>
      <c r="V37" s="338">
        <v>71</v>
      </c>
      <c r="W37" s="337">
        <v>100</v>
      </c>
      <c r="X37" s="338">
        <f t="shared" si="6"/>
        <v>198908</v>
      </c>
      <c r="Y37" s="341">
        <f t="shared" si="7"/>
        <v>-0.03623283125867238</v>
      </c>
    </row>
    <row r="38" spans="1:25" ht="19.5" customHeight="1">
      <c r="A38" s="342" t="s">
        <v>302</v>
      </c>
      <c r="B38" s="343">
        <v>15663</v>
      </c>
      <c r="C38" s="344">
        <v>14878</v>
      </c>
      <c r="D38" s="345">
        <v>3</v>
      </c>
      <c r="E38" s="344">
        <v>3</v>
      </c>
      <c r="F38" s="345">
        <f t="shared" si="0"/>
        <v>30547</v>
      </c>
      <c r="G38" s="346">
        <f t="shared" si="1"/>
        <v>0.03205603798829918</v>
      </c>
      <c r="H38" s="343">
        <v>14490</v>
      </c>
      <c r="I38" s="344">
        <v>13450</v>
      </c>
      <c r="J38" s="345"/>
      <c r="K38" s="344"/>
      <c r="L38" s="345">
        <f t="shared" si="2"/>
        <v>27940</v>
      </c>
      <c r="M38" s="347">
        <f t="shared" si="3"/>
        <v>0.0933070866141732</v>
      </c>
      <c r="N38" s="343">
        <v>79445</v>
      </c>
      <c r="O38" s="344">
        <v>79065</v>
      </c>
      <c r="P38" s="345">
        <v>80</v>
      </c>
      <c r="Q38" s="344">
        <v>182</v>
      </c>
      <c r="R38" s="345">
        <f t="shared" si="4"/>
        <v>158772</v>
      </c>
      <c r="S38" s="346">
        <f t="shared" si="5"/>
        <v>0.03263976672841495</v>
      </c>
      <c r="T38" s="357">
        <v>77782</v>
      </c>
      <c r="U38" s="344">
        <v>76413</v>
      </c>
      <c r="V38" s="345">
        <v>3</v>
      </c>
      <c r="W38" s="344">
        <v>3</v>
      </c>
      <c r="X38" s="345">
        <f t="shared" si="6"/>
        <v>154201</v>
      </c>
      <c r="Y38" s="348">
        <f t="shared" si="7"/>
        <v>0.029643128124979823</v>
      </c>
    </row>
    <row r="39" spans="1:25" ht="19.5" customHeight="1">
      <c r="A39" s="342" t="s">
        <v>303</v>
      </c>
      <c r="B39" s="343">
        <v>13799</v>
      </c>
      <c r="C39" s="344">
        <v>14975</v>
      </c>
      <c r="D39" s="345">
        <v>0</v>
      </c>
      <c r="E39" s="344">
        <v>0</v>
      </c>
      <c r="F39" s="345">
        <f t="shared" si="0"/>
        <v>28774</v>
      </c>
      <c r="G39" s="346">
        <f t="shared" si="1"/>
        <v>0.03019545084870268</v>
      </c>
      <c r="H39" s="343">
        <v>14725</v>
      </c>
      <c r="I39" s="344">
        <v>14399</v>
      </c>
      <c r="J39" s="345">
        <v>0</v>
      </c>
      <c r="K39" s="344">
        <v>0</v>
      </c>
      <c r="L39" s="345">
        <f t="shared" si="2"/>
        <v>29124</v>
      </c>
      <c r="M39" s="347">
        <f t="shared" si="3"/>
        <v>-0.012017580002746886</v>
      </c>
      <c r="N39" s="343">
        <v>73972</v>
      </c>
      <c r="O39" s="344">
        <v>74577</v>
      </c>
      <c r="P39" s="345">
        <v>61</v>
      </c>
      <c r="Q39" s="344">
        <v>65</v>
      </c>
      <c r="R39" s="345">
        <f t="shared" si="4"/>
        <v>148675</v>
      </c>
      <c r="S39" s="346">
        <f t="shared" si="5"/>
        <v>0.030564062418733103</v>
      </c>
      <c r="T39" s="357">
        <v>73682</v>
      </c>
      <c r="U39" s="344">
        <v>67331</v>
      </c>
      <c r="V39" s="345">
        <v>0</v>
      </c>
      <c r="W39" s="344">
        <v>0</v>
      </c>
      <c r="X39" s="345">
        <f t="shared" si="6"/>
        <v>141013</v>
      </c>
      <c r="Y39" s="348">
        <f t="shared" si="7"/>
        <v>0.05433541588364199</v>
      </c>
    </row>
    <row r="40" spans="1:25" ht="19.5" customHeight="1">
      <c r="A40" s="342" t="s">
        <v>304</v>
      </c>
      <c r="B40" s="343">
        <v>11980</v>
      </c>
      <c r="C40" s="344">
        <v>13139</v>
      </c>
      <c r="D40" s="345">
        <v>0</v>
      </c>
      <c r="E40" s="344">
        <v>114</v>
      </c>
      <c r="F40" s="345">
        <f t="shared" si="0"/>
        <v>25233</v>
      </c>
      <c r="G40" s="346">
        <f t="shared" si="1"/>
        <v>0.026479523572159405</v>
      </c>
      <c r="H40" s="343">
        <v>9808</v>
      </c>
      <c r="I40" s="344">
        <v>9635</v>
      </c>
      <c r="J40" s="345"/>
      <c r="K40" s="344"/>
      <c r="L40" s="345">
        <f t="shared" si="2"/>
        <v>19443</v>
      </c>
      <c r="M40" s="347" t="s">
        <v>45</v>
      </c>
      <c r="N40" s="343">
        <v>64091</v>
      </c>
      <c r="O40" s="344">
        <v>66377</v>
      </c>
      <c r="P40" s="345">
        <v>171</v>
      </c>
      <c r="Q40" s="344">
        <v>168</v>
      </c>
      <c r="R40" s="345">
        <f t="shared" si="4"/>
        <v>130807</v>
      </c>
      <c r="S40" s="346">
        <f t="shared" si="5"/>
        <v>0.026890824367292558</v>
      </c>
      <c r="T40" s="357">
        <v>61723</v>
      </c>
      <c r="U40" s="344">
        <v>58109</v>
      </c>
      <c r="V40" s="345"/>
      <c r="W40" s="344"/>
      <c r="X40" s="345">
        <f t="shared" si="6"/>
        <v>119832</v>
      </c>
      <c r="Y40" s="348">
        <f t="shared" si="7"/>
        <v>0.09158655450964681</v>
      </c>
    </row>
    <row r="41" spans="1:25" ht="19.5" customHeight="1">
      <c r="A41" s="342" t="s">
        <v>305</v>
      </c>
      <c r="B41" s="343">
        <v>10616</v>
      </c>
      <c r="C41" s="344">
        <v>9435</v>
      </c>
      <c r="D41" s="345">
        <v>3</v>
      </c>
      <c r="E41" s="344">
        <v>2</v>
      </c>
      <c r="F41" s="345">
        <f t="shared" si="0"/>
        <v>20056</v>
      </c>
      <c r="G41" s="346">
        <f t="shared" si="1"/>
        <v>0.0210467770286224</v>
      </c>
      <c r="H41" s="343">
        <v>8167</v>
      </c>
      <c r="I41" s="344">
        <v>7658</v>
      </c>
      <c r="J41" s="345"/>
      <c r="K41" s="344"/>
      <c r="L41" s="345">
        <f t="shared" si="2"/>
        <v>15825</v>
      </c>
      <c r="M41" s="347">
        <f t="shared" si="3"/>
        <v>0.2673617693522907</v>
      </c>
      <c r="N41" s="343">
        <v>45741</v>
      </c>
      <c r="O41" s="344">
        <v>50263</v>
      </c>
      <c r="P41" s="345">
        <v>15</v>
      </c>
      <c r="Q41" s="344">
        <v>14</v>
      </c>
      <c r="R41" s="345">
        <f t="shared" si="4"/>
        <v>96033</v>
      </c>
      <c r="S41" s="346">
        <f t="shared" si="5"/>
        <v>0.019742112703939437</v>
      </c>
      <c r="T41" s="357">
        <v>39592</v>
      </c>
      <c r="U41" s="344">
        <v>43933</v>
      </c>
      <c r="V41" s="345">
        <v>8</v>
      </c>
      <c r="W41" s="344">
        <v>1</v>
      </c>
      <c r="X41" s="345">
        <f t="shared" si="6"/>
        <v>83534</v>
      </c>
      <c r="Y41" s="348">
        <f t="shared" si="7"/>
        <v>0.14962769650681151</v>
      </c>
    </row>
    <row r="42" spans="1:25" ht="19.5" customHeight="1">
      <c r="A42" s="342" t="s">
        <v>306</v>
      </c>
      <c r="B42" s="343">
        <v>8814</v>
      </c>
      <c r="C42" s="344">
        <v>9174</v>
      </c>
      <c r="D42" s="345">
        <v>0</v>
      </c>
      <c r="E42" s="344">
        <v>68</v>
      </c>
      <c r="F42" s="345">
        <f t="shared" si="0"/>
        <v>18056</v>
      </c>
      <c r="G42" s="346">
        <f t="shared" si="1"/>
        <v>0.018947975968727864</v>
      </c>
      <c r="H42" s="343">
        <v>8463</v>
      </c>
      <c r="I42" s="344">
        <v>9271</v>
      </c>
      <c r="J42" s="345">
        <v>198</v>
      </c>
      <c r="K42" s="344">
        <v>174</v>
      </c>
      <c r="L42" s="345">
        <f t="shared" si="2"/>
        <v>18106</v>
      </c>
      <c r="M42" s="347">
        <f t="shared" si="3"/>
        <v>-0.0027615155197172614</v>
      </c>
      <c r="N42" s="343">
        <v>46360</v>
      </c>
      <c r="O42" s="344">
        <v>44908</v>
      </c>
      <c r="P42" s="345"/>
      <c r="Q42" s="344">
        <v>68</v>
      </c>
      <c r="R42" s="345">
        <f t="shared" si="4"/>
        <v>91336</v>
      </c>
      <c r="S42" s="346">
        <f t="shared" si="5"/>
        <v>0.0187765206327722</v>
      </c>
      <c r="T42" s="357">
        <v>46530</v>
      </c>
      <c r="U42" s="344">
        <v>45349</v>
      </c>
      <c r="V42" s="345">
        <v>316</v>
      </c>
      <c r="W42" s="344">
        <v>462</v>
      </c>
      <c r="X42" s="345">
        <f t="shared" si="6"/>
        <v>92657</v>
      </c>
      <c r="Y42" s="348">
        <f t="shared" si="7"/>
        <v>-0.01425688291224625</v>
      </c>
    </row>
    <row r="43" spans="1:25" ht="19.5" customHeight="1">
      <c r="A43" s="342" t="s">
        <v>307</v>
      </c>
      <c r="B43" s="343">
        <v>4320</v>
      </c>
      <c r="C43" s="344">
        <v>5910</v>
      </c>
      <c r="D43" s="345">
        <v>17</v>
      </c>
      <c r="E43" s="344">
        <v>19</v>
      </c>
      <c r="F43" s="345">
        <f>SUM(B43:E43)</f>
        <v>10266</v>
      </c>
      <c r="G43" s="346">
        <f>F43/$F$9</f>
        <v>0.010773145840438649</v>
      </c>
      <c r="H43" s="343">
        <v>6637</v>
      </c>
      <c r="I43" s="344">
        <v>7493</v>
      </c>
      <c r="J43" s="345">
        <v>0</v>
      </c>
      <c r="K43" s="344"/>
      <c r="L43" s="345">
        <f>SUM(H43:K43)</f>
        <v>14130</v>
      </c>
      <c r="M43" s="347">
        <f>IF(ISERROR(F43/L43-1),"         /0",(F43/L43-1))</f>
        <v>-0.27346072186836523</v>
      </c>
      <c r="N43" s="343">
        <v>26134</v>
      </c>
      <c r="O43" s="344">
        <v>31116</v>
      </c>
      <c r="P43" s="345">
        <v>32</v>
      </c>
      <c r="Q43" s="344">
        <v>29</v>
      </c>
      <c r="R43" s="345">
        <f>SUM(N43:Q43)</f>
        <v>57311</v>
      </c>
      <c r="S43" s="346">
        <f>R43/$R$9</f>
        <v>0.011781785648427865</v>
      </c>
      <c r="T43" s="357">
        <v>35612</v>
      </c>
      <c r="U43" s="344">
        <v>38356</v>
      </c>
      <c r="V43" s="345">
        <v>268</v>
      </c>
      <c r="W43" s="344">
        <v>90</v>
      </c>
      <c r="X43" s="345">
        <f>SUM(T43:W43)</f>
        <v>74326</v>
      </c>
      <c r="Y43" s="348">
        <f>IF(ISERROR(R43/X43-1),"         /0",(R43/X43-1))</f>
        <v>-0.22892392971503916</v>
      </c>
    </row>
    <row r="44" spans="1:25" ht="19.5" customHeight="1">
      <c r="A44" s="342" t="s">
        <v>308</v>
      </c>
      <c r="B44" s="343">
        <v>3212</v>
      </c>
      <c r="C44" s="344">
        <v>3171</v>
      </c>
      <c r="D44" s="345">
        <v>0</v>
      </c>
      <c r="E44" s="344">
        <v>0</v>
      </c>
      <c r="F44" s="345">
        <f t="shared" si="0"/>
        <v>6383</v>
      </c>
      <c r="G44" s="346">
        <f t="shared" si="1"/>
        <v>0.006698323582653409</v>
      </c>
      <c r="H44" s="343">
        <v>1106</v>
      </c>
      <c r="I44" s="344">
        <v>713</v>
      </c>
      <c r="J44" s="345">
        <v>50</v>
      </c>
      <c r="K44" s="344"/>
      <c r="L44" s="345">
        <f t="shared" si="2"/>
        <v>1869</v>
      </c>
      <c r="M44" s="347" t="s">
        <v>45</v>
      </c>
      <c r="N44" s="343">
        <v>21045</v>
      </c>
      <c r="O44" s="344">
        <v>19532</v>
      </c>
      <c r="P44" s="345">
        <v>2</v>
      </c>
      <c r="Q44" s="344">
        <v>0</v>
      </c>
      <c r="R44" s="345">
        <f t="shared" si="4"/>
        <v>40579</v>
      </c>
      <c r="S44" s="346">
        <f t="shared" si="5"/>
        <v>0.008342082319756318</v>
      </c>
      <c r="T44" s="357">
        <v>2943</v>
      </c>
      <c r="U44" s="344">
        <v>2153</v>
      </c>
      <c r="V44" s="345">
        <v>52</v>
      </c>
      <c r="W44" s="344"/>
      <c r="X44" s="345">
        <f t="shared" si="6"/>
        <v>5148</v>
      </c>
      <c r="Y44" s="348" t="s">
        <v>45</v>
      </c>
    </row>
    <row r="45" spans="1:25" ht="19.5" customHeight="1">
      <c r="A45" s="342" t="s">
        <v>309</v>
      </c>
      <c r="B45" s="343">
        <v>2641</v>
      </c>
      <c r="C45" s="344">
        <v>3371</v>
      </c>
      <c r="D45" s="345">
        <v>0</v>
      </c>
      <c r="E45" s="344">
        <v>0</v>
      </c>
      <c r="F45" s="345">
        <f>SUM(B45:E45)</f>
        <v>6012</v>
      </c>
      <c r="G45" s="346">
        <f>F45/$F$9</f>
        <v>0.006308995986042973</v>
      </c>
      <c r="H45" s="343">
        <v>1892</v>
      </c>
      <c r="I45" s="344">
        <v>1951</v>
      </c>
      <c r="J45" s="345"/>
      <c r="K45" s="344"/>
      <c r="L45" s="345">
        <f>SUM(H45:K45)</f>
        <v>3843</v>
      </c>
      <c r="M45" s="347">
        <f>IF(ISERROR(F45/L45-1),"         /0",(F45/L45-1))</f>
        <v>0.5644028103044496</v>
      </c>
      <c r="N45" s="343">
        <v>10747</v>
      </c>
      <c r="O45" s="344">
        <v>13341</v>
      </c>
      <c r="P45" s="345">
        <v>52</v>
      </c>
      <c r="Q45" s="344">
        <v>25</v>
      </c>
      <c r="R45" s="345">
        <f>SUM(N45:Q45)</f>
        <v>24165</v>
      </c>
      <c r="S45" s="346">
        <f>R45/$R$9</f>
        <v>0.004967752267352853</v>
      </c>
      <c r="T45" s="357">
        <v>9387</v>
      </c>
      <c r="U45" s="344">
        <v>10248</v>
      </c>
      <c r="V45" s="345"/>
      <c r="W45" s="344">
        <v>0</v>
      </c>
      <c r="X45" s="345">
        <f>SUM(T45:W45)</f>
        <v>19635</v>
      </c>
      <c r="Y45" s="348">
        <f>IF(ISERROR(R45/X45-1),"         /0",(R45/X45-1))</f>
        <v>0.23071046600458356</v>
      </c>
    </row>
    <row r="46" spans="1:25" ht="19.5" customHeight="1">
      <c r="A46" s="342" t="s">
        <v>310</v>
      </c>
      <c r="B46" s="343">
        <v>2294</v>
      </c>
      <c r="C46" s="344">
        <v>2785</v>
      </c>
      <c r="D46" s="345">
        <v>0</v>
      </c>
      <c r="E46" s="344">
        <v>0</v>
      </c>
      <c r="F46" s="345">
        <f>SUM(B46:E46)</f>
        <v>5079</v>
      </c>
      <c r="G46" s="346">
        <f>F46/$F$9</f>
        <v>0.005329905291602172</v>
      </c>
      <c r="H46" s="343">
        <v>1757</v>
      </c>
      <c r="I46" s="344">
        <v>2639</v>
      </c>
      <c r="J46" s="345"/>
      <c r="K46" s="344"/>
      <c r="L46" s="345">
        <f>SUM(H46:K46)</f>
        <v>4396</v>
      </c>
      <c r="M46" s="347">
        <f>IF(ISERROR(F46/L46-1),"         /0",(F46/L46-1))</f>
        <v>0.15536851683348507</v>
      </c>
      <c r="N46" s="343">
        <v>12515</v>
      </c>
      <c r="O46" s="344">
        <v>12533</v>
      </c>
      <c r="P46" s="345">
        <v>1</v>
      </c>
      <c r="Q46" s="344">
        <v>1</v>
      </c>
      <c r="R46" s="345">
        <f>SUM(N46:Q46)</f>
        <v>25050</v>
      </c>
      <c r="S46" s="346">
        <f>R46/$R$9</f>
        <v>0.0051496873286649685</v>
      </c>
      <c r="T46" s="357">
        <v>8538</v>
      </c>
      <c r="U46" s="344">
        <v>10738</v>
      </c>
      <c r="V46" s="345"/>
      <c r="W46" s="344"/>
      <c r="X46" s="345">
        <f>SUM(T46:W46)</f>
        <v>19276</v>
      </c>
      <c r="Y46" s="348">
        <f>IF(ISERROR(R46/X46-1),"         /0",(R46/X46-1))</f>
        <v>0.29954347374974066</v>
      </c>
    </row>
    <row r="47" spans="1:25" ht="19.5" customHeight="1">
      <c r="A47" s="342" t="s">
        <v>311</v>
      </c>
      <c r="B47" s="343">
        <v>2072</v>
      </c>
      <c r="C47" s="344">
        <v>1950</v>
      </c>
      <c r="D47" s="345">
        <v>14</v>
      </c>
      <c r="E47" s="344">
        <v>0</v>
      </c>
      <c r="F47" s="345">
        <f t="shared" si="0"/>
        <v>4036</v>
      </c>
      <c r="G47" s="346">
        <f t="shared" si="1"/>
        <v>0.004235380538867172</v>
      </c>
      <c r="H47" s="343">
        <v>2226</v>
      </c>
      <c r="I47" s="344">
        <v>1966</v>
      </c>
      <c r="J47" s="345"/>
      <c r="K47" s="344"/>
      <c r="L47" s="345">
        <f t="shared" si="2"/>
        <v>4192</v>
      </c>
      <c r="M47" s="347">
        <f t="shared" si="3"/>
        <v>-0.03721374045801529</v>
      </c>
      <c r="N47" s="343">
        <v>12617</v>
      </c>
      <c r="O47" s="344">
        <v>12158</v>
      </c>
      <c r="P47" s="345">
        <v>14</v>
      </c>
      <c r="Q47" s="344">
        <v>0</v>
      </c>
      <c r="R47" s="345">
        <f t="shared" si="4"/>
        <v>24789</v>
      </c>
      <c r="S47" s="346">
        <f t="shared" si="5"/>
        <v>0.00509603190380343</v>
      </c>
      <c r="T47" s="357">
        <v>8202</v>
      </c>
      <c r="U47" s="344">
        <v>7974</v>
      </c>
      <c r="V47" s="345">
        <v>6</v>
      </c>
      <c r="W47" s="344">
        <v>2</v>
      </c>
      <c r="X47" s="345">
        <f t="shared" si="6"/>
        <v>16184</v>
      </c>
      <c r="Y47" s="348">
        <f t="shared" si="7"/>
        <v>0.5316979733069698</v>
      </c>
    </row>
    <row r="48" spans="1:25" ht="19.5" customHeight="1">
      <c r="A48" s="342" t="s">
        <v>312</v>
      </c>
      <c r="B48" s="343">
        <v>1935</v>
      </c>
      <c r="C48" s="344">
        <v>1327</v>
      </c>
      <c r="D48" s="345">
        <v>0</v>
      </c>
      <c r="E48" s="344">
        <v>0</v>
      </c>
      <c r="F48" s="345">
        <f t="shared" si="0"/>
        <v>3262</v>
      </c>
      <c r="G48" s="346">
        <f t="shared" si="1"/>
        <v>0.003423144528687987</v>
      </c>
      <c r="H48" s="343">
        <v>1025</v>
      </c>
      <c r="I48" s="344">
        <v>954</v>
      </c>
      <c r="J48" s="345"/>
      <c r="K48" s="344"/>
      <c r="L48" s="345">
        <f t="shared" si="2"/>
        <v>1979</v>
      </c>
      <c r="M48" s="347">
        <f t="shared" si="3"/>
        <v>0.6483072258716525</v>
      </c>
      <c r="N48" s="343">
        <v>8798</v>
      </c>
      <c r="O48" s="344">
        <v>8490</v>
      </c>
      <c r="P48" s="345"/>
      <c r="Q48" s="344"/>
      <c r="R48" s="345">
        <f t="shared" si="4"/>
        <v>17288</v>
      </c>
      <c r="S48" s="346">
        <f t="shared" si="5"/>
        <v>0.003554003773970458</v>
      </c>
      <c r="T48" s="357">
        <v>6487</v>
      </c>
      <c r="U48" s="344">
        <v>6286</v>
      </c>
      <c r="V48" s="345"/>
      <c r="W48" s="344">
        <v>0</v>
      </c>
      <c r="X48" s="345">
        <f t="shared" si="6"/>
        <v>12773</v>
      </c>
      <c r="Y48" s="348">
        <f t="shared" si="7"/>
        <v>0.3534799968683944</v>
      </c>
    </row>
    <row r="49" spans="1:25" ht="19.5" customHeight="1">
      <c r="A49" s="342" t="s">
        <v>313</v>
      </c>
      <c r="B49" s="343">
        <v>1418</v>
      </c>
      <c r="C49" s="344">
        <v>1591</v>
      </c>
      <c r="D49" s="345">
        <v>0</v>
      </c>
      <c r="E49" s="344">
        <v>0</v>
      </c>
      <c r="F49" s="345">
        <f>SUM(B49:E49)</f>
        <v>3009</v>
      </c>
      <c r="G49" s="346">
        <f>F49/$F$9</f>
        <v>0.0031576461946113284</v>
      </c>
      <c r="H49" s="343">
        <v>1102</v>
      </c>
      <c r="I49" s="344">
        <v>1234</v>
      </c>
      <c r="J49" s="345"/>
      <c r="K49" s="344"/>
      <c r="L49" s="345">
        <f>SUM(H49:K49)</f>
        <v>2336</v>
      </c>
      <c r="M49" s="347">
        <f>IF(ISERROR(F49/L49-1),"         /0",(F49/L49-1))</f>
        <v>0.2880993150684932</v>
      </c>
      <c r="N49" s="343">
        <v>6673</v>
      </c>
      <c r="O49" s="344">
        <v>7036</v>
      </c>
      <c r="P49" s="345"/>
      <c r="Q49" s="344"/>
      <c r="R49" s="345">
        <f>SUM(N49:Q49)</f>
        <v>13709</v>
      </c>
      <c r="S49" s="346">
        <f>R49/$R$9</f>
        <v>0.0028182460514438344</v>
      </c>
      <c r="T49" s="357">
        <v>6389</v>
      </c>
      <c r="U49" s="344">
        <v>6848</v>
      </c>
      <c r="V49" s="345">
        <v>61</v>
      </c>
      <c r="W49" s="344">
        <v>0</v>
      </c>
      <c r="X49" s="345">
        <f>SUM(T49:W49)</f>
        <v>13298</v>
      </c>
      <c r="Y49" s="348">
        <f>IF(ISERROR(R49/X49-1),"         /0",(R49/X49-1))</f>
        <v>0.03090690329372836</v>
      </c>
    </row>
    <row r="50" spans="1:25" ht="19.5" customHeight="1">
      <c r="A50" s="342" t="s">
        <v>314</v>
      </c>
      <c r="B50" s="343">
        <v>1151</v>
      </c>
      <c r="C50" s="344">
        <v>909</v>
      </c>
      <c r="D50" s="345">
        <v>3</v>
      </c>
      <c r="E50" s="344">
        <v>0</v>
      </c>
      <c r="F50" s="345">
        <f>SUM(B50:E50)</f>
        <v>2063</v>
      </c>
      <c r="G50" s="346">
        <f>F50/$F$9</f>
        <v>0.002164913293281213</v>
      </c>
      <c r="H50" s="343">
        <v>1426</v>
      </c>
      <c r="I50" s="344">
        <v>1288</v>
      </c>
      <c r="J50" s="345"/>
      <c r="K50" s="344"/>
      <c r="L50" s="345">
        <f>SUM(H50:K50)</f>
        <v>2714</v>
      </c>
      <c r="M50" s="347">
        <f>IF(ISERROR(F50/L50-1),"         /0",(F50/L50-1))</f>
        <v>-0.23986735445836405</v>
      </c>
      <c r="N50" s="343">
        <v>9857</v>
      </c>
      <c r="O50" s="344">
        <v>7995</v>
      </c>
      <c r="P50" s="345">
        <v>3</v>
      </c>
      <c r="Q50" s="344"/>
      <c r="R50" s="345">
        <f>SUM(N50:Q50)</f>
        <v>17855</v>
      </c>
      <c r="S50" s="346">
        <f>R50/$R$9</f>
        <v>0.0036705655590144916</v>
      </c>
      <c r="T50" s="357">
        <v>5553</v>
      </c>
      <c r="U50" s="344">
        <v>5080</v>
      </c>
      <c r="V50" s="345">
        <v>0</v>
      </c>
      <c r="W50" s="344">
        <v>2</v>
      </c>
      <c r="X50" s="345">
        <f>SUM(T50:W50)</f>
        <v>10635</v>
      </c>
      <c r="Y50" s="348">
        <f>IF(ISERROR(R50/X50-1),"         /0",(R50/X50-1))</f>
        <v>0.6788904560413729</v>
      </c>
    </row>
    <row r="51" spans="1:25" ht="19.5" customHeight="1">
      <c r="A51" s="342" t="s">
        <v>315</v>
      </c>
      <c r="B51" s="343">
        <v>982</v>
      </c>
      <c r="C51" s="344">
        <v>887</v>
      </c>
      <c r="D51" s="345">
        <v>0</v>
      </c>
      <c r="E51" s="344">
        <v>0</v>
      </c>
      <c r="F51" s="345">
        <f t="shared" si="0"/>
        <v>1869</v>
      </c>
      <c r="G51" s="346">
        <f t="shared" si="1"/>
        <v>0.0019613295904714434</v>
      </c>
      <c r="H51" s="343">
        <v>902</v>
      </c>
      <c r="I51" s="344">
        <v>741</v>
      </c>
      <c r="J51" s="345"/>
      <c r="K51" s="344"/>
      <c r="L51" s="345">
        <f t="shared" si="2"/>
        <v>1643</v>
      </c>
      <c r="M51" s="347">
        <f t="shared" si="3"/>
        <v>0.13755325623858794</v>
      </c>
      <c r="N51" s="343">
        <v>4623</v>
      </c>
      <c r="O51" s="344">
        <v>4497</v>
      </c>
      <c r="P51" s="345"/>
      <c r="Q51" s="344"/>
      <c r="R51" s="345">
        <f t="shared" si="4"/>
        <v>9120</v>
      </c>
      <c r="S51" s="346">
        <f t="shared" si="5"/>
        <v>0.0018748562250468868</v>
      </c>
      <c r="T51" s="357">
        <v>4646</v>
      </c>
      <c r="U51" s="344">
        <v>4397</v>
      </c>
      <c r="V51" s="345"/>
      <c r="W51" s="344"/>
      <c r="X51" s="345">
        <f t="shared" si="6"/>
        <v>9043</v>
      </c>
      <c r="Y51" s="348">
        <f t="shared" si="7"/>
        <v>0.00851487338272694</v>
      </c>
    </row>
    <row r="52" spans="1:25" ht="19.5" customHeight="1">
      <c r="A52" s="342" t="s">
        <v>316</v>
      </c>
      <c r="B52" s="343">
        <v>378</v>
      </c>
      <c r="C52" s="344">
        <v>247</v>
      </c>
      <c r="D52" s="345">
        <v>0</v>
      </c>
      <c r="E52" s="344">
        <v>0</v>
      </c>
      <c r="F52" s="345">
        <f t="shared" si="0"/>
        <v>625</v>
      </c>
      <c r="G52" s="346">
        <f t="shared" si="1"/>
        <v>0.0006558753312170423</v>
      </c>
      <c r="H52" s="343">
        <v>200</v>
      </c>
      <c r="I52" s="344">
        <v>212</v>
      </c>
      <c r="J52" s="345"/>
      <c r="K52" s="344"/>
      <c r="L52" s="345">
        <f t="shared" si="2"/>
        <v>412</v>
      </c>
      <c r="M52" s="347">
        <f t="shared" si="3"/>
        <v>0.516990291262136</v>
      </c>
      <c r="N52" s="343">
        <v>2303</v>
      </c>
      <c r="O52" s="344">
        <v>1829</v>
      </c>
      <c r="P52" s="345"/>
      <c r="Q52" s="344"/>
      <c r="R52" s="345">
        <f t="shared" si="4"/>
        <v>4132</v>
      </c>
      <c r="S52" s="346">
        <f t="shared" si="5"/>
        <v>0.0008494414388041377</v>
      </c>
      <c r="T52" s="357">
        <v>1106</v>
      </c>
      <c r="U52" s="344">
        <v>1134</v>
      </c>
      <c r="V52" s="345"/>
      <c r="W52" s="344"/>
      <c r="X52" s="345">
        <f t="shared" si="6"/>
        <v>2240</v>
      </c>
      <c r="Y52" s="348">
        <f t="shared" si="7"/>
        <v>0.8446428571428573</v>
      </c>
    </row>
    <row r="53" spans="1:25" ht="19.5" customHeight="1">
      <c r="A53" s="342" t="s">
        <v>317</v>
      </c>
      <c r="B53" s="343">
        <v>451</v>
      </c>
      <c r="C53" s="344">
        <v>139</v>
      </c>
      <c r="D53" s="345">
        <v>0</v>
      </c>
      <c r="E53" s="344">
        <v>0</v>
      </c>
      <c r="F53" s="345">
        <f t="shared" si="0"/>
        <v>590</v>
      </c>
      <c r="G53" s="346">
        <f t="shared" si="1"/>
        <v>0.0006191463126688878</v>
      </c>
      <c r="H53" s="343">
        <v>42</v>
      </c>
      <c r="I53" s="344">
        <v>22</v>
      </c>
      <c r="J53" s="345"/>
      <c r="K53" s="344"/>
      <c r="L53" s="345">
        <f t="shared" si="2"/>
        <v>64</v>
      </c>
      <c r="M53" s="347" t="s">
        <v>45</v>
      </c>
      <c r="N53" s="343">
        <v>1616</v>
      </c>
      <c r="O53" s="344">
        <v>497</v>
      </c>
      <c r="P53" s="345"/>
      <c r="Q53" s="344"/>
      <c r="R53" s="345">
        <f t="shared" si="4"/>
        <v>2113</v>
      </c>
      <c r="S53" s="346">
        <f t="shared" si="5"/>
        <v>0.00043438280740395525</v>
      </c>
      <c r="T53" s="357">
        <v>659</v>
      </c>
      <c r="U53" s="344">
        <v>377</v>
      </c>
      <c r="V53" s="345"/>
      <c r="W53" s="344"/>
      <c r="X53" s="345">
        <f t="shared" si="6"/>
        <v>1036</v>
      </c>
      <c r="Y53" s="348" t="s">
        <v>45</v>
      </c>
    </row>
    <row r="54" spans="1:25" ht="19.5" customHeight="1" thickBot="1">
      <c r="A54" s="349" t="s">
        <v>276</v>
      </c>
      <c r="B54" s="350">
        <v>20028</v>
      </c>
      <c r="C54" s="351">
        <v>20133</v>
      </c>
      <c r="D54" s="352">
        <v>293</v>
      </c>
      <c r="E54" s="351">
        <v>309</v>
      </c>
      <c r="F54" s="352">
        <f aca="true" t="shared" si="16" ref="F54:F59">SUM(B54:E54)</f>
        <v>40763</v>
      </c>
      <c r="G54" s="353">
        <f aca="true" t="shared" si="17" ref="G54:G59">F54/$F$9</f>
        <v>0.04277671380224047</v>
      </c>
      <c r="H54" s="350">
        <v>19562</v>
      </c>
      <c r="I54" s="351">
        <v>19326</v>
      </c>
      <c r="J54" s="352">
        <v>116</v>
      </c>
      <c r="K54" s="351">
        <v>4</v>
      </c>
      <c r="L54" s="352">
        <f aca="true" t="shared" si="18" ref="L54:L59">SUM(H54:K54)</f>
        <v>39008</v>
      </c>
      <c r="M54" s="354">
        <f aca="true" t="shared" si="19" ref="M54:M59">IF(ISERROR(F54/L54-1),"         /0",(F54/L54-1))</f>
        <v>0.04499077112387195</v>
      </c>
      <c r="N54" s="350">
        <v>110671</v>
      </c>
      <c r="O54" s="351">
        <v>107371</v>
      </c>
      <c r="P54" s="352">
        <v>1613</v>
      </c>
      <c r="Q54" s="351">
        <v>1900</v>
      </c>
      <c r="R54" s="352">
        <f aca="true" t="shared" si="20" ref="R54:R59">SUM(N54:Q54)</f>
        <v>221555</v>
      </c>
      <c r="S54" s="353">
        <f aca="true" t="shared" si="21" ref="S54:S59">R54/$R$9</f>
        <v>0.045546466111870944</v>
      </c>
      <c r="T54" s="358">
        <v>105552</v>
      </c>
      <c r="U54" s="351">
        <v>105331</v>
      </c>
      <c r="V54" s="352">
        <v>3558</v>
      </c>
      <c r="W54" s="351">
        <v>2774</v>
      </c>
      <c r="X54" s="352">
        <f aca="true" t="shared" si="22" ref="X54:X59">SUM(T54:W54)</f>
        <v>217215</v>
      </c>
      <c r="Y54" s="355">
        <f aca="true" t="shared" si="23" ref="Y54:Y59">IF(ISERROR(R54/X54-1),"         /0",(R54/X54-1))</f>
        <v>0.019980203945399788</v>
      </c>
    </row>
    <row r="55" spans="1:25" s="138" customFormat="1" ht="19.5" customHeight="1">
      <c r="A55" s="145" t="s">
        <v>54</v>
      </c>
      <c r="B55" s="142">
        <f>SUM(B56:B69)</f>
        <v>71038</v>
      </c>
      <c r="C55" s="141">
        <f>SUM(C56:C69)</f>
        <v>58538</v>
      </c>
      <c r="D55" s="140">
        <f>SUM(D56:D69)</f>
        <v>32</v>
      </c>
      <c r="E55" s="141">
        <f>SUM(E56:E69)</f>
        <v>0</v>
      </c>
      <c r="F55" s="140">
        <f t="shared" si="16"/>
        <v>129608</v>
      </c>
      <c r="G55" s="143">
        <f t="shared" si="17"/>
        <v>0.13601070388540545</v>
      </c>
      <c r="H55" s="142">
        <f>SUM(H56:H69)</f>
        <v>60500</v>
      </c>
      <c r="I55" s="141">
        <f>SUM(I56:I69)</f>
        <v>47126</v>
      </c>
      <c r="J55" s="140">
        <f>SUM(J56:J69)</f>
        <v>1</v>
      </c>
      <c r="K55" s="141">
        <f>SUM(K56:K69)</f>
        <v>0</v>
      </c>
      <c r="L55" s="140">
        <f t="shared" si="18"/>
        <v>107627</v>
      </c>
      <c r="M55" s="144">
        <f t="shared" si="19"/>
        <v>0.20423313852471958</v>
      </c>
      <c r="N55" s="142">
        <f>SUM(N56:N69)</f>
        <v>345197</v>
      </c>
      <c r="O55" s="141">
        <f>SUM(O56:O69)</f>
        <v>302921</v>
      </c>
      <c r="P55" s="140">
        <f>SUM(P56:P69)</f>
        <v>108</v>
      </c>
      <c r="Q55" s="141">
        <f>SUM(Q56:Q69)</f>
        <v>0</v>
      </c>
      <c r="R55" s="140">
        <f t="shared" si="20"/>
        <v>648226</v>
      </c>
      <c r="S55" s="143">
        <f t="shared" si="21"/>
        <v>0.13325992887469773</v>
      </c>
      <c r="T55" s="142">
        <f>SUM(T56:T69)</f>
        <v>302740</v>
      </c>
      <c r="U55" s="141">
        <f>SUM(U56:U69)</f>
        <v>247431</v>
      </c>
      <c r="V55" s="140">
        <f>SUM(V56:V69)</f>
        <v>69</v>
      </c>
      <c r="W55" s="141">
        <f>SUM(W56:W69)</f>
        <v>27</v>
      </c>
      <c r="X55" s="140">
        <f t="shared" si="22"/>
        <v>550267</v>
      </c>
      <c r="Y55" s="139">
        <f t="shared" si="23"/>
        <v>0.17802085169563142</v>
      </c>
    </row>
    <row r="56" spans="1:25" ht="19.5" customHeight="1">
      <c r="A56" s="335" t="s">
        <v>318</v>
      </c>
      <c r="B56" s="336">
        <v>19271</v>
      </c>
      <c r="C56" s="337">
        <v>15675</v>
      </c>
      <c r="D56" s="338">
        <v>0</v>
      </c>
      <c r="E56" s="337">
        <v>0</v>
      </c>
      <c r="F56" s="338">
        <f t="shared" si="16"/>
        <v>34946</v>
      </c>
      <c r="G56" s="339">
        <f t="shared" si="17"/>
        <v>0.03667235091953722</v>
      </c>
      <c r="H56" s="336">
        <v>14514</v>
      </c>
      <c r="I56" s="337">
        <v>10921</v>
      </c>
      <c r="J56" s="338"/>
      <c r="K56" s="337"/>
      <c r="L56" s="338">
        <f t="shared" si="18"/>
        <v>25435</v>
      </c>
      <c r="M56" s="340">
        <f t="shared" si="19"/>
        <v>0.373933556123452</v>
      </c>
      <c r="N56" s="336">
        <v>85079</v>
      </c>
      <c r="O56" s="337">
        <v>81750</v>
      </c>
      <c r="P56" s="338">
        <v>1</v>
      </c>
      <c r="Q56" s="337">
        <v>0</v>
      </c>
      <c r="R56" s="338">
        <f t="shared" si="20"/>
        <v>166830</v>
      </c>
      <c r="S56" s="339">
        <f t="shared" si="21"/>
        <v>0.0342963008798873</v>
      </c>
      <c r="T56" s="336">
        <v>65361</v>
      </c>
      <c r="U56" s="337">
        <v>58596</v>
      </c>
      <c r="V56" s="338"/>
      <c r="W56" s="337"/>
      <c r="X56" s="338">
        <f t="shared" si="22"/>
        <v>123957</v>
      </c>
      <c r="Y56" s="341">
        <f t="shared" si="23"/>
        <v>0.34586993876908934</v>
      </c>
    </row>
    <row r="57" spans="1:25" ht="19.5" customHeight="1">
      <c r="A57" s="342" t="s">
        <v>319</v>
      </c>
      <c r="B57" s="343">
        <v>6295</v>
      </c>
      <c r="C57" s="344">
        <v>4362</v>
      </c>
      <c r="D57" s="345">
        <v>0</v>
      </c>
      <c r="E57" s="344">
        <v>0</v>
      </c>
      <c r="F57" s="345">
        <f t="shared" si="16"/>
        <v>10657</v>
      </c>
      <c r="G57" s="346">
        <f t="shared" si="17"/>
        <v>0.01118346144764803</v>
      </c>
      <c r="H57" s="343">
        <v>4172</v>
      </c>
      <c r="I57" s="344">
        <v>2938</v>
      </c>
      <c r="J57" s="345"/>
      <c r="K57" s="344"/>
      <c r="L57" s="345">
        <f t="shared" si="18"/>
        <v>7110</v>
      </c>
      <c r="M57" s="347">
        <f t="shared" si="19"/>
        <v>0.49887482419127993</v>
      </c>
      <c r="N57" s="343">
        <v>22779</v>
      </c>
      <c r="O57" s="344">
        <v>17226</v>
      </c>
      <c r="P57" s="345"/>
      <c r="Q57" s="344"/>
      <c r="R57" s="345">
        <f t="shared" si="20"/>
        <v>40005</v>
      </c>
      <c r="S57" s="346">
        <f t="shared" si="21"/>
        <v>0.008224081500329024</v>
      </c>
      <c r="T57" s="343">
        <v>16660</v>
      </c>
      <c r="U57" s="344">
        <v>12833</v>
      </c>
      <c r="V57" s="345">
        <v>4</v>
      </c>
      <c r="W57" s="344"/>
      <c r="X57" s="345">
        <f t="shared" si="22"/>
        <v>29497</v>
      </c>
      <c r="Y57" s="348">
        <f t="shared" si="23"/>
        <v>0.3562396175882294</v>
      </c>
    </row>
    <row r="58" spans="1:25" ht="19.5" customHeight="1">
      <c r="A58" s="342" t="s">
        <v>320</v>
      </c>
      <c r="B58" s="343">
        <v>5577</v>
      </c>
      <c r="C58" s="344">
        <v>4914</v>
      </c>
      <c r="D58" s="345">
        <v>0</v>
      </c>
      <c r="E58" s="344">
        <v>0</v>
      </c>
      <c r="F58" s="345">
        <f t="shared" si="16"/>
        <v>10491</v>
      </c>
      <c r="G58" s="346">
        <f t="shared" si="17"/>
        <v>0.011009260959676784</v>
      </c>
      <c r="H58" s="343">
        <v>5425</v>
      </c>
      <c r="I58" s="344">
        <v>3973</v>
      </c>
      <c r="J58" s="345"/>
      <c r="K58" s="344"/>
      <c r="L58" s="345">
        <f t="shared" si="18"/>
        <v>9398</v>
      </c>
      <c r="M58" s="347">
        <f t="shared" si="19"/>
        <v>0.11630134071078957</v>
      </c>
      <c r="N58" s="343">
        <v>31259</v>
      </c>
      <c r="O58" s="344">
        <v>23493</v>
      </c>
      <c r="P58" s="345">
        <v>1</v>
      </c>
      <c r="Q58" s="344"/>
      <c r="R58" s="345">
        <f t="shared" si="20"/>
        <v>54753</v>
      </c>
      <c r="S58" s="346">
        <f t="shared" si="21"/>
        <v>0.011255921369516688</v>
      </c>
      <c r="T58" s="343">
        <v>30833</v>
      </c>
      <c r="U58" s="344">
        <v>18772</v>
      </c>
      <c r="V58" s="345"/>
      <c r="W58" s="344"/>
      <c r="X58" s="345">
        <f t="shared" si="22"/>
        <v>49605</v>
      </c>
      <c r="Y58" s="348">
        <f t="shared" si="23"/>
        <v>0.1037798609011189</v>
      </c>
    </row>
    <row r="59" spans="1:25" ht="19.5" customHeight="1">
      <c r="A59" s="342" t="s">
        <v>321</v>
      </c>
      <c r="B59" s="343">
        <v>4450</v>
      </c>
      <c r="C59" s="344">
        <v>4972</v>
      </c>
      <c r="D59" s="345">
        <v>0</v>
      </c>
      <c r="E59" s="344">
        <v>0</v>
      </c>
      <c r="F59" s="345">
        <f t="shared" si="16"/>
        <v>9422</v>
      </c>
      <c r="G59" s="346">
        <f t="shared" si="17"/>
        <v>0.009887451793163155</v>
      </c>
      <c r="H59" s="343">
        <v>4686</v>
      </c>
      <c r="I59" s="344">
        <v>4170</v>
      </c>
      <c r="J59" s="345"/>
      <c r="K59" s="344"/>
      <c r="L59" s="345">
        <f t="shared" si="18"/>
        <v>8856</v>
      </c>
      <c r="M59" s="347">
        <f t="shared" si="19"/>
        <v>0.06391147244805784</v>
      </c>
      <c r="N59" s="343">
        <v>22158</v>
      </c>
      <c r="O59" s="344">
        <v>23944</v>
      </c>
      <c r="P59" s="345"/>
      <c r="Q59" s="344"/>
      <c r="R59" s="345">
        <f t="shared" si="20"/>
        <v>46102</v>
      </c>
      <c r="S59" s="346">
        <f t="shared" si="21"/>
        <v>0.009477480448148199</v>
      </c>
      <c r="T59" s="343">
        <v>22975</v>
      </c>
      <c r="U59" s="344">
        <v>22139</v>
      </c>
      <c r="V59" s="345"/>
      <c r="W59" s="344"/>
      <c r="X59" s="345">
        <f t="shared" si="22"/>
        <v>45114</v>
      </c>
      <c r="Y59" s="348">
        <f t="shared" si="23"/>
        <v>0.0219000753646319</v>
      </c>
    </row>
    <row r="60" spans="1:25" ht="19.5" customHeight="1">
      <c r="A60" s="342" t="s">
        <v>322</v>
      </c>
      <c r="B60" s="343">
        <v>3840</v>
      </c>
      <c r="C60" s="344">
        <v>2814</v>
      </c>
      <c r="D60" s="345">
        <v>0</v>
      </c>
      <c r="E60" s="344">
        <v>0</v>
      </c>
      <c r="F60" s="345">
        <f aca="true" t="shared" si="24" ref="F60:F68">SUM(B60:E60)</f>
        <v>6654</v>
      </c>
      <c r="G60" s="346">
        <f aca="true" t="shared" si="25" ref="G60:G68">F60/$F$9</f>
        <v>0.006982711126269118</v>
      </c>
      <c r="H60" s="343">
        <v>4286</v>
      </c>
      <c r="I60" s="344">
        <v>3383</v>
      </c>
      <c r="J60" s="345"/>
      <c r="K60" s="344"/>
      <c r="L60" s="345">
        <f aca="true" t="shared" si="26" ref="L60:L68">SUM(H60:K60)</f>
        <v>7669</v>
      </c>
      <c r="M60" s="347">
        <f aca="true" t="shared" si="27" ref="M60:M68">IF(ISERROR(F60/L60-1),"         /0",(F60/L60-1))</f>
        <v>-0.13235102360151263</v>
      </c>
      <c r="N60" s="343">
        <v>17478</v>
      </c>
      <c r="O60" s="344">
        <v>15721</v>
      </c>
      <c r="P60" s="345"/>
      <c r="Q60" s="344"/>
      <c r="R60" s="345">
        <f aca="true" t="shared" si="28" ref="R60:R68">SUM(N60:Q60)</f>
        <v>33199</v>
      </c>
      <c r="S60" s="346">
        <f aca="true" t="shared" si="29" ref="S60:S68">R60/$R$9</f>
        <v>0.006824928927119693</v>
      </c>
      <c r="T60" s="343">
        <v>22816</v>
      </c>
      <c r="U60" s="344">
        <v>19297</v>
      </c>
      <c r="V60" s="345"/>
      <c r="W60" s="344"/>
      <c r="X60" s="345">
        <f aca="true" t="shared" si="30" ref="X60:X68">SUM(T60:W60)</f>
        <v>42113</v>
      </c>
      <c r="Y60" s="348">
        <f aca="true" t="shared" si="31" ref="Y60:Y68">IF(ISERROR(R60/X60-1),"         /0",(R60/X60-1))</f>
        <v>-0.21166860589366698</v>
      </c>
    </row>
    <row r="61" spans="1:25" ht="19.5" customHeight="1">
      <c r="A61" s="342" t="s">
        <v>323</v>
      </c>
      <c r="B61" s="343">
        <v>3423</v>
      </c>
      <c r="C61" s="344">
        <v>3027</v>
      </c>
      <c r="D61" s="345">
        <v>0</v>
      </c>
      <c r="E61" s="344">
        <v>0</v>
      </c>
      <c r="F61" s="345">
        <f t="shared" si="24"/>
        <v>6450</v>
      </c>
      <c r="G61" s="346">
        <f t="shared" si="25"/>
        <v>0.006768633418159876</v>
      </c>
      <c r="H61" s="343">
        <v>3648</v>
      </c>
      <c r="I61" s="344">
        <v>2849</v>
      </c>
      <c r="J61" s="345"/>
      <c r="K61" s="344"/>
      <c r="L61" s="345">
        <f t="shared" si="26"/>
        <v>6497</v>
      </c>
      <c r="M61" s="347">
        <f t="shared" si="27"/>
        <v>-0.007234108049869126</v>
      </c>
      <c r="N61" s="343">
        <v>18934</v>
      </c>
      <c r="O61" s="344">
        <v>16691</v>
      </c>
      <c r="P61" s="345"/>
      <c r="Q61" s="344"/>
      <c r="R61" s="345">
        <f t="shared" si="28"/>
        <v>35625</v>
      </c>
      <c r="S61" s="346">
        <f t="shared" si="29"/>
        <v>0.007323657129089401</v>
      </c>
      <c r="T61" s="343">
        <v>18134</v>
      </c>
      <c r="U61" s="344">
        <v>16016</v>
      </c>
      <c r="V61" s="345"/>
      <c r="W61" s="344"/>
      <c r="X61" s="345">
        <f t="shared" si="30"/>
        <v>34150</v>
      </c>
      <c r="Y61" s="348">
        <f t="shared" si="31"/>
        <v>0.04319180087847729</v>
      </c>
    </row>
    <row r="62" spans="1:25" ht="19.5" customHeight="1">
      <c r="A62" s="342" t="s">
        <v>324</v>
      </c>
      <c r="B62" s="343">
        <v>1996</v>
      </c>
      <c r="C62" s="344">
        <v>1911</v>
      </c>
      <c r="D62" s="345">
        <v>0</v>
      </c>
      <c r="E62" s="344">
        <v>0</v>
      </c>
      <c r="F62" s="345">
        <f t="shared" si="24"/>
        <v>3907</v>
      </c>
      <c r="G62" s="346">
        <f t="shared" si="25"/>
        <v>0.004100007870503975</v>
      </c>
      <c r="H62" s="343">
        <v>1880</v>
      </c>
      <c r="I62" s="344">
        <v>1577</v>
      </c>
      <c r="J62" s="345"/>
      <c r="K62" s="344"/>
      <c r="L62" s="345">
        <f t="shared" si="26"/>
        <v>3457</v>
      </c>
      <c r="M62" s="347">
        <f t="shared" si="27"/>
        <v>0.13017066820943013</v>
      </c>
      <c r="N62" s="343">
        <v>11800</v>
      </c>
      <c r="O62" s="344">
        <v>10679</v>
      </c>
      <c r="P62" s="345">
        <v>0</v>
      </c>
      <c r="Q62" s="344">
        <v>0</v>
      </c>
      <c r="R62" s="345">
        <f t="shared" si="28"/>
        <v>22479</v>
      </c>
      <c r="S62" s="346">
        <f t="shared" si="29"/>
        <v>0.004621150557327738</v>
      </c>
      <c r="T62" s="343">
        <v>9397</v>
      </c>
      <c r="U62" s="344">
        <v>9468</v>
      </c>
      <c r="V62" s="345"/>
      <c r="W62" s="344"/>
      <c r="X62" s="345">
        <f t="shared" si="30"/>
        <v>18865</v>
      </c>
      <c r="Y62" s="348">
        <f t="shared" si="31"/>
        <v>0.19157169361251003</v>
      </c>
    </row>
    <row r="63" spans="1:25" ht="19.5" customHeight="1">
      <c r="A63" s="342" t="s">
        <v>325</v>
      </c>
      <c r="B63" s="343">
        <v>1497</v>
      </c>
      <c r="C63" s="344">
        <v>971</v>
      </c>
      <c r="D63" s="345">
        <v>19</v>
      </c>
      <c r="E63" s="344">
        <v>0</v>
      </c>
      <c r="F63" s="345">
        <f>SUM(B63:E63)</f>
        <v>2487</v>
      </c>
      <c r="G63" s="346">
        <f>F63/$F$9</f>
        <v>0.0026098591179788545</v>
      </c>
      <c r="H63" s="343">
        <v>1177</v>
      </c>
      <c r="I63" s="344">
        <v>923</v>
      </c>
      <c r="J63" s="345"/>
      <c r="K63" s="344"/>
      <c r="L63" s="345">
        <f>SUM(H63:K63)</f>
        <v>2100</v>
      </c>
      <c r="M63" s="347">
        <f>IF(ISERROR(F63/L63-1),"         /0",(F63/L63-1))</f>
        <v>0.18428571428571439</v>
      </c>
      <c r="N63" s="343">
        <v>8308</v>
      </c>
      <c r="O63" s="344">
        <v>4890</v>
      </c>
      <c r="P63" s="345">
        <v>56</v>
      </c>
      <c r="Q63" s="344">
        <v>0</v>
      </c>
      <c r="R63" s="345">
        <f>SUM(N63:Q63)</f>
        <v>13254</v>
      </c>
      <c r="S63" s="346">
        <f>R63/$R$9</f>
        <v>0.002724708816531956</v>
      </c>
      <c r="T63" s="343">
        <v>7004</v>
      </c>
      <c r="U63" s="344">
        <v>4145</v>
      </c>
      <c r="V63" s="345">
        <v>12</v>
      </c>
      <c r="W63" s="344">
        <v>0</v>
      </c>
      <c r="X63" s="345">
        <f>SUM(T63:W63)</f>
        <v>11161</v>
      </c>
      <c r="Y63" s="348">
        <f>IF(ISERROR(R63/X63-1),"         /0",(R63/X63-1))</f>
        <v>0.1875279992832184</v>
      </c>
    </row>
    <row r="64" spans="1:25" ht="19.5" customHeight="1">
      <c r="A64" s="342" t="s">
        <v>326</v>
      </c>
      <c r="B64" s="343">
        <v>1086</v>
      </c>
      <c r="C64" s="344">
        <v>955</v>
      </c>
      <c r="D64" s="345">
        <v>0</v>
      </c>
      <c r="E64" s="344">
        <v>0</v>
      </c>
      <c r="F64" s="345">
        <f>SUM(B64:E64)</f>
        <v>2041</v>
      </c>
      <c r="G64" s="346">
        <f>F64/$F$9</f>
        <v>0.0021418264816223734</v>
      </c>
      <c r="H64" s="343">
        <v>1545</v>
      </c>
      <c r="I64" s="344">
        <v>1797</v>
      </c>
      <c r="J64" s="345"/>
      <c r="K64" s="344"/>
      <c r="L64" s="345">
        <f>SUM(H64:K64)</f>
        <v>3342</v>
      </c>
      <c r="M64" s="347">
        <f>IF(ISERROR(F64/L64-1),"         /0",(F64/L64-1))</f>
        <v>-0.38928785158587675</v>
      </c>
      <c r="N64" s="343">
        <v>3840</v>
      </c>
      <c r="O64" s="344">
        <v>3545</v>
      </c>
      <c r="P64" s="345"/>
      <c r="Q64" s="344"/>
      <c r="R64" s="345">
        <f>SUM(N64:Q64)</f>
        <v>7385</v>
      </c>
      <c r="S64" s="346">
        <f>R64/$R$9</f>
        <v>0.0015181812743389539</v>
      </c>
      <c r="T64" s="343">
        <v>1660</v>
      </c>
      <c r="U64" s="344">
        <v>1850</v>
      </c>
      <c r="V64" s="345"/>
      <c r="W64" s="344"/>
      <c r="X64" s="345">
        <f>SUM(T64:W64)</f>
        <v>3510</v>
      </c>
      <c r="Y64" s="348">
        <f>IF(ISERROR(R64/X64-1),"         /0",(R64/X64-1))</f>
        <v>1.1039886039886038</v>
      </c>
    </row>
    <row r="65" spans="1:25" ht="19.5" customHeight="1">
      <c r="A65" s="342" t="s">
        <v>327</v>
      </c>
      <c r="B65" s="343">
        <v>621</v>
      </c>
      <c r="C65" s="344">
        <v>495</v>
      </c>
      <c r="D65" s="345">
        <v>1</v>
      </c>
      <c r="E65" s="344">
        <v>0</v>
      </c>
      <c r="F65" s="345">
        <f>SUM(B65:E65)</f>
        <v>1117</v>
      </c>
      <c r="G65" s="346">
        <f>F65/$F$9</f>
        <v>0.001172180391951098</v>
      </c>
      <c r="H65" s="343">
        <v>889</v>
      </c>
      <c r="I65" s="344">
        <v>570</v>
      </c>
      <c r="J65" s="345"/>
      <c r="K65" s="344"/>
      <c r="L65" s="345">
        <f>SUM(H65:K65)</f>
        <v>1459</v>
      </c>
      <c r="M65" s="347">
        <f>IF(ISERROR(F65/L65-1),"         /0",(F65/L65-1))</f>
        <v>-0.23440712816997944</v>
      </c>
      <c r="N65" s="343">
        <v>3673</v>
      </c>
      <c r="O65" s="344">
        <v>2561</v>
      </c>
      <c r="P65" s="345">
        <v>1</v>
      </c>
      <c r="Q65" s="344">
        <v>0</v>
      </c>
      <c r="R65" s="345">
        <f>SUM(N65:Q65)</f>
        <v>6235</v>
      </c>
      <c r="S65" s="346">
        <f>R65/$R$9</f>
        <v>0.0012817684828034363</v>
      </c>
      <c r="T65" s="343">
        <v>4560</v>
      </c>
      <c r="U65" s="344">
        <v>2793</v>
      </c>
      <c r="V65" s="345"/>
      <c r="W65" s="344"/>
      <c r="X65" s="345">
        <f>SUM(T65:W65)</f>
        <v>7353</v>
      </c>
      <c r="Y65" s="348">
        <f>IF(ISERROR(R65/X65-1),"         /0",(R65/X65-1))</f>
        <v>-0.15204678362573099</v>
      </c>
    </row>
    <row r="66" spans="1:25" ht="19.5" customHeight="1">
      <c r="A66" s="342" t="s">
        <v>328</v>
      </c>
      <c r="B66" s="343">
        <v>584</v>
      </c>
      <c r="C66" s="344">
        <v>455</v>
      </c>
      <c r="D66" s="345">
        <v>1</v>
      </c>
      <c r="E66" s="344">
        <v>0</v>
      </c>
      <c r="F66" s="345">
        <f t="shared" si="24"/>
        <v>1040</v>
      </c>
      <c r="G66" s="346">
        <f t="shared" si="25"/>
        <v>0.0010913765511451584</v>
      </c>
      <c r="H66" s="343">
        <v>469</v>
      </c>
      <c r="I66" s="344">
        <v>374</v>
      </c>
      <c r="J66" s="345"/>
      <c r="K66" s="344"/>
      <c r="L66" s="345">
        <f t="shared" si="26"/>
        <v>843</v>
      </c>
      <c r="M66" s="347">
        <f t="shared" si="27"/>
        <v>0.23368920521945435</v>
      </c>
      <c r="N66" s="343">
        <v>2751</v>
      </c>
      <c r="O66" s="344">
        <v>2511</v>
      </c>
      <c r="P66" s="345">
        <v>2</v>
      </c>
      <c r="Q66" s="344">
        <v>0</v>
      </c>
      <c r="R66" s="345">
        <f t="shared" si="28"/>
        <v>5264</v>
      </c>
      <c r="S66" s="346">
        <f t="shared" si="29"/>
        <v>0.0010821538562112733</v>
      </c>
      <c r="T66" s="343">
        <v>2249</v>
      </c>
      <c r="U66" s="344">
        <v>2027</v>
      </c>
      <c r="V66" s="345">
        <v>2</v>
      </c>
      <c r="W66" s="344">
        <v>0</v>
      </c>
      <c r="X66" s="345">
        <f t="shared" si="30"/>
        <v>4278</v>
      </c>
      <c r="Y66" s="348">
        <f t="shared" si="31"/>
        <v>0.23048153342683486</v>
      </c>
    </row>
    <row r="67" spans="1:25" ht="19.5" customHeight="1">
      <c r="A67" s="342" t="s">
        <v>329</v>
      </c>
      <c r="B67" s="343">
        <v>441</v>
      </c>
      <c r="C67" s="344">
        <v>350</v>
      </c>
      <c r="D67" s="345">
        <v>0</v>
      </c>
      <c r="E67" s="344">
        <v>0</v>
      </c>
      <c r="F67" s="345">
        <f t="shared" si="24"/>
        <v>791</v>
      </c>
      <c r="G67" s="346">
        <f t="shared" si="25"/>
        <v>0.0008300758191882887</v>
      </c>
      <c r="H67" s="343">
        <v>391</v>
      </c>
      <c r="I67" s="344">
        <v>263</v>
      </c>
      <c r="J67" s="345"/>
      <c r="K67" s="344">
        <v>0</v>
      </c>
      <c r="L67" s="345">
        <f t="shared" si="26"/>
        <v>654</v>
      </c>
      <c r="M67" s="347">
        <f t="shared" si="27"/>
        <v>0.2094801223241589</v>
      </c>
      <c r="N67" s="343">
        <v>3079</v>
      </c>
      <c r="O67" s="344">
        <v>2520</v>
      </c>
      <c r="P67" s="345">
        <v>6</v>
      </c>
      <c r="Q67" s="344">
        <v>0</v>
      </c>
      <c r="R67" s="345">
        <f t="shared" si="28"/>
        <v>5605</v>
      </c>
      <c r="S67" s="346">
        <f t="shared" si="29"/>
        <v>0.0011522553883100658</v>
      </c>
      <c r="T67" s="343">
        <v>2709</v>
      </c>
      <c r="U67" s="344">
        <v>1965</v>
      </c>
      <c r="V67" s="345">
        <v>6</v>
      </c>
      <c r="W67" s="344">
        <v>0</v>
      </c>
      <c r="X67" s="345">
        <f t="shared" si="30"/>
        <v>4680</v>
      </c>
      <c r="Y67" s="348">
        <f t="shared" si="31"/>
        <v>0.1976495726495726</v>
      </c>
    </row>
    <row r="68" spans="1:25" ht="19.5" customHeight="1">
      <c r="A68" s="342" t="s">
        <v>330</v>
      </c>
      <c r="B68" s="343">
        <v>470</v>
      </c>
      <c r="C68" s="344">
        <v>312</v>
      </c>
      <c r="D68" s="345">
        <v>0</v>
      </c>
      <c r="E68" s="344">
        <v>0</v>
      </c>
      <c r="F68" s="345">
        <f t="shared" si="24"/>
        <v>782</v>
      </c>
      <c r="G68" s="346">
        <f t="shared" si="25"/>
        <v>0.0008206312144187633</v>
      </c>
      <c r="H68" s="343">
        <v>225</v>
      </c>
      <c r="I68" s="344">
        <v>150</v>
      </c>
      <c r="J68" s="345"/>
      <c r="K68" s="344"/>
      <c r="L68" s="345">
        <f t="shared" si="26"/>
        <v>375</v>
      </c>
      <c r="M68" s="347">
        <f t="shared" si="27"/>
        <v>1.0853333333333333</v>
      </c>
      <c r="N68" s="343">
        <v>1497</v>
      </c>
      <c r="O68" s="344">
        <v>1443</v>
      </c>
      <c r="P68" s="345"/>
      <c r="Q68" s="344"/>
      <c r="R68" s="345">
        <f t="shared" si="28"/>
        <v>2940</v>
      </c>
      <c r="S68" s="346">
        <f t="shared" si="29"/>
        <v>0.0006043944409690622</v>
      </c>
      <c r="T68" s="343">
        <v>2581</v>
      </c>
      <c r="U68" s="344">
        <v>1775</v>
      </c>
      <c r="V68" s="345"/>
      <c r="W68" s="344"/>
      <c r="X68" s="345">
        <f t="shared" si="30"/>
        <v>4356</v>
      </c>
      <c r="Y68" s="348">
        <f t="shared" si="31"/>
        <v>-0.32506887052341593</v>
      </c>
    </row>
    <row r="69" spans="1:25" ht="19.5" customHeight="1" thickBot="1">
      <c r="A69" s="342" t="s">
        <v>276</v>
      </c>
      <c r="B69" s="343">
        <v>21487</v>
      </c>
      <c r="C69" s="344">
        <v>17325</v>
      </c>
      <c r="D69" s="345">
        <v>11</v>
      </c>
      <c r="E69" s="344">
        <v>0</v>
      </c>
      <c r="F69" s="345">
        <f aca="true" t="shared" si="32" ref="F69:F79">SUM(B69:E69)</f>
        <v>38823</v>
      </c>
      <c r="G69" s="346">
        <f aca="true" t="shared" si="33" ref="G69:G79">F69/$F$9</f>
        <v>0.04074087677414277</v>
      </c>
      <c r="H69" s="343">
        <v>17193</v>
      </c>
      <c r="I69" s="344">
        <v>13238</v>
      </c>
      <c r="J69" s="345">
        <v>1</v>
      </c>
      <c r="K69" s="344"/>
      <c r="L69" s="345">
        <f aca="true" t="shared" si="34" ref="L69:L79">SUM(H69:K69)</f>
        <v>30432</v>
      </c>
      <c r="M69" s="347">
        <f aca="true" t="shared" si="35" ref="M69:M79">IF(ISERROR(F69/L69-1),"         /0",(F69/L69-1))</f>
        <v>0.27572949526813884</v>
      </c>
      <c r="N69" s="343">
        <v>112562</v>
      </c>
      <c r="O69" s="344">
        <v>95947</v>
      </c>
      <c r="P69" s="345">
        <v>41</v>
      </c>
      <c r="Q69" s="344">
        <v>0</v>
      </c>
      <c r="R69" s="345">
        <f aca="true" t="shared" si="36" ref="R69:R79">SUM(N69:Q69)</f>
        <v>208550</v>
      </c>
      <c r="S69" s="346">
        <f aca="true" t="shared" si="37" ref="S69:S79">R69/$R$9</f>
        <v>0.04287294580411494</v>
      </c>
      <c r="T69" s="343">
        <v>95801</v>
      </c>
      <c r="U69" s="344">
        <v>75755</v>
      </c>
      <c r="V69" s="345">
        <v>45</v>
      </c>
      <c r="W69" s="344">
        <v>27</v>
      </c>
      <c r="X69" s="345">
        <f aca="true" t="shared" si="38" ref="X69:X79">SUM(T69:W69)</f>
        <v>171628</v>
      </c>
      <c r="Y69" s="348">
        <f aca="true" t="shared" si="39" ref="Y69:Y79">IF(ISERROR(R69/X69-1),"         /0",(R69/X69-1))</f>
        <v>0.21512806768126413</v>
      </c>
    </row>
    <row r="70" spans="1:25" s="138" customFormat="1" ht="19.5" customHeight="1">
      <c r="A70" s="145" t="s">
        <v>53</v>
      </c>
      <c r="B70" s="142">
        <f>SUM(B71:B90)</f>
        <v>144587</v>
      </c>
      <c r="C70" s="141">
        <f>SUM(C71:C90)</f>
        <v>135882</v>
      </c>
      <c r="D70" s="140">
        <f>SUM(D71:D90)</f>
        <v>368</v>
      </c>
      <c r="E70" s="141">
        <f>SUM(E71:E90)</f>
        <v>212</v>
      </c>
      <c r="F70" s="140">
        <f t="shared" si="32"/>
        <v>281049</v>
      </c>
      <c r="G70" s="143">
        <f t="shared" si="33"/>
        <v>0.2949329695411496</v>
      </c>
      <c r="H70" s="142">
        <f>SUM(H71:H90)</f>
        <v>136017</v>
      </c>
      <c r="I70" s="141">
        <f>SUM(I71:I90)</f>
        <v>126318</v>
      </c>
      <c r="J70" s="140">
        <f>SUM(J71:J90)</f>
        <v>14</v>
      </c>
      <c r="K70" s="141">
        <f>SUM(K71:K90)</f>
        <v>16</v>
      </c>
      <c r="L70" s="140">
        <f t="shared" si="34"/>
        <v>262365</v>
      </c>
      <c r="M70" s="144">
        <f t="shared" si="35"/>
        <v>0.07121376708021265</v>
      </c>
      <c r="N70" s="142">
        <f>SUM(N71:N90)</f>
        <v>742941</v>
      </c>
      <c r="O70" s="141">
        <f>SUM(O71:O90)</f>
        <v>707551</v>
      </c>
      <c r="P70" s="140">
        <f>SUM(P71:P90)</f>
        <v>2058</v>
      </c>
      <c r="Q70" s="141">
        <f>SUM(Q71:Q90)</f>
        <v>1863</v>
      </c>
      <c r="R70" s="140">
        <f t="shared" si="36"/>
        <v>1454413</v>
      </c>
      <c r="S70" s="143">
        <f t="shared" si="37"/>
        <v>0.29899290206569273</v>
      </c>
      <c r="T70" s="142">
        <f>SUM(T71:T90)</f>
        <v>680773</v>
      </c>
      <c r="U70" s="141">
        <f>SUM(U71:U90)</f>
        <v>638886</v>
      </c>
      <c r="V70" s="140">
        <f>SUM(V71:V90)</f>
        <v>4099</v>
      </c>
      <c r="W70" s="141">
        <f>SUM(W71:W90)</f>
        <v>4366</v>
      </c>
      <c r="X70" s="140">
        <f t="shared" si="38"/>
        <v>1328124</v>
      </c>
      <c r="Y70" s="139">
        <f t="shared" si="39"/>
        <v>0.09508825983116043</v>
      </c>
    </row>
    <row r="71" spans="1:25" s="130" customFormat="1" ht="19.5" customHeight="1">
      <c r="A71" s="335" t="s">
        <v>331</v>
      </c>
      <c r="B71" s="336">
        <v>28369</v>
      </c>
      <c r="C71" s="337">
        <v>26137</v>
      </c>
      <c r="D71" s="338">
        <v>0</v>
      </c>
      <c r="E71" s="337">
        <v>0</v>
      </c>
      <c r="F71" s="338">
        <f t="shared" si="32"/>
        <v>54506</v>
      </c>
      <c r="G71" s="339">
        <f t="shared" si="33"/>
        <v>0.05719862528530577</v>
      </c>
      <c r="H71" s="336">
        <v>29396</v>
      </c>
      <c r="I71" s="337">
        <v>25564</v>
      </c>
      <c r="J71" s="338">
        <v>2</v>
      </c>
      <c r="K71" s="337">
        <v>2</v>
      </c>
      <c r="L71" s="338">
        <f t="shared" si="34"/>
        <v>54964</v>
      </c>
      <c r="M71" s="340">
        <f t="shared" si="35"/>
        <v>-0.008332726875773244</v>
      </c>
      <c r="N71" s="336">
        <v>149072</v>
      </c>
      <c r="O71" s="337">
        <v>139492</v>
      </c>
      <c r="P71" s="338">
        <v>677</v>
      </c>
      <c r="Q71" s="337">
        <v>783</v>
      </c>
      <c r="R71" s="338">
        <f t="shared" si="36"/>
        <v>290024</v>
      </c>
      <c r="S71" s="339">
        <f t="shared" si="37"/>
        <v>0.059622072567214725</v>
      </c>
      <c r="T71" s="356">
        <v>147630</v>
      </c>
      <c r="U71" s="337">
        <v>135627</v>
      </c>
      <c r="V71" s="338">
        <v>3048</v>
      </c>
      <c r="W71" s="337">
        <v>3219</v>
      </c>
      <c r="X71" s="338">
        <f t="shared" si="38"/>
        <v>289524</v>
      </c>
      <c r="Y71" s="341">
        <f t="shared" si="39"/>
        <v>0.0017269725480444365</v>
      </c>
    </row>
    <row r="72" spans="1:25" s="130" customFormat="1" ht="19.5" customHeight="1">
      <c r="A72" s="342" t="s">
        <v>332</v>
      </c>
      <c r="B72" s="343">
        <v>17777</v>
      </c>
      <c r="C72" s="344">
        <v>18254</v>
      </c>
      <c r="D72" s="345">
        <v>0</v>
      </c>
      <c r="E72" s="344">
        <v>0</v>
      </c>
      <c r="F72" s="345">
        <f t="shared" si="32"/>
        <v>36031</v>
      </c>
      <c r="G72" s="346">
        <f t="shared" si="33"/>
        <v>0.03781095049453</v>
      </c>
      <c r="H72" s="343">
        <v>17184</v>
      </c>
      <c r="I72" s="344">
        <v>16658</v>
      </c>
      <c r="J72" s="345">
        <v>0</v>
      </c>
      <c r="K72" s="344">
        <v>0</v>
      </c>
      <c r="L72" s="345">
        <f t="shared" si="34"/>
        <v>33842</v>
      </c>
      <c r="M72" s="347">
        <f t="shared" si="35"/>
        <v>0.06468293836061689</v>
      </c>
      <c r="N72" s="343">
        <v>92837</v>
      </c>
      <c r="O72" s="344">
        <v>93563</v>
      </c>
      <c r="P72" s="345">
        <v>0</v>
      </c>
      <c r="Q72" s="344">
        <v>0</v>
      </c>
      <c r="R72" s="345">
        <f t="shared" si="36"/>
        <v>186400</v>
      </c>
      <c r="S72" s="346">
        <f t="shared" si="37"/>
        <v>0.03831942986280041</v>
      </c>
      <c r="T72" s="357">
        <v>84699</v>
      </c>
      <c r="U72" s="344">
        <v>82965</v>
      </c>
      <c r="V72" s="345">
        <v>60</v>
      </c>
      <c r="W72" s="344">
        <v>0</v>
      </c>
      <c r="X72" s="345">
        <f t="shared" si="38"/>
        <v>167724</v>
      </c>
      <c r="Y72" s="348">
        <f t="shared" si="39"/>
        <v>0.11134959814934065</v>
      </c>
    </row>
    <row r="73" spans="1:25" s="130" customFormat="1" ht="19.5" customHeight="1">
      <c r="A73" s="342" t="s">
        <v>333</v>
      </c>
      <c r="B73" s="343">
        <v>15664</v>
      </c>
      <c r="C73" s="344">
        <v>14561</v>
      </c>
      <c r="D73" s="345">
        <v>3</v>
      </c>
      <c r="E73" s="344">
        <v>3</v>
      </c>
      <c r="F73" s="345">
        <f t="shared" si="32"/>
        <v>30231</v>
      </c>
      <c r="G73" s="346">
        <f t="shared" si="33"/>
        <v>0.031724427420835845</v>
      </c>
      <c r="H73" s="343">
        <v>16233</v>
      </c>
      <c r="I73" s="344">
        <v>14429</v>
      </c>
      <c r="J73" s="345"/>
      <c r="K73" s="344"/>
      <c r="L73" s="345">
        <f t="shared" si="34"/>
        <v>30662</v>
      </c>
      <c r="M73" s="347">
        <f t="shared" si="35"/>
        <v>-0.014056486856695583</v>
      </c>
      <c r="N73" s="343">
        <v>76797</v>
      </c>
      <c r="O73" s="344">
        <v>72303</v>
      </c>
      <c r="P73" s="345">
        <v>18</v>
      </c>
      <c r="Q73" s="344">
        <v>7</v>
      </c>
      <c r="R73" s="345">
        <f t="shared" si="36"/>
        <v>149125</v>
      </c>
      <c r="S73" s="346">
        <f t="shared" si="37"/>
        <v>0.030656571771942653</v>
      </c>
      <c r="T73" s="357">
        <v>75571</v>
      </c>
      <c r="U73" s="344">
        <v>69123</v>
      </c>
      <c r="V73" s="345">
        <v>192</v>
      </c>
      <c r="W73" s="344">
        <v>247</v>
      </c>
      <c r="X73" s="345">
        <f t="shared" si="38"/>
        <v>145133</v>
      </c>
      <c r="Y73" s="348">
        <f t="shared" si="39"/>
        <v>0.027505805020222818</v>
      </c>
    </row>
    <row r="74" spans="1:25" s="130" customFormat="1" ht="19.5" customHeight="1">
      <c r="A74" s="342" t="s">
        <v>334</v>
      </c>
      <c r="B74" s="343">
        <v>10964</v>
      </c>
      <c r="C74" s="344">
        <v>11632</v>
      </c>
      <c r="D74" s="345">
        <v>141</v>
      </c>
      <c r="E74" s="344">
        <v>0</v>
      </c>
      <c r="F74" s="345">
        <f t="shared" si="32"/>
        <v>22737</v>
      </c>
      <c r="G74" s="346">
        <f t="shared" si="33"/>
        <v>0.023860219849411023</v>
      </c>
      <c r="H74" s="343">
        <v>9209</v>
      </c>
      <c r="I74" s="344">
        <v>9667</v>
      </c>
      <c r="J74" s="345"/>
      <c r="K74" s="344"/>
      <c r="L74" s="345">
        <f t="shared" si="34"/>
        <v>18876</v>
      </c>
      <c r="M74" s="347">
        <f t="shared" si="35"/>
        <v>0.20454545454545459</v>
      </c>
      <c r="N74" s="343">
        <v>55850</v>
      </c>
      <c r="O74" s="344">
        <v>61654</v>
      </c>
      <c r="P74" s="345">
        <v>450</v>
      </c>
      <c r="Q74" s="344">
        <v>299</v>
      </c>
      <c r="R74" s="345">
        <f t="shared" si="36"/>
        <v>118253</v>
      </c>
      <c r="S74" s="346">
        <f t="shared" si="37"/>
        <v>0.02431001898908657</v>
      </c>
      <c r="T74" s="357">
        <v>41346</v>
      </c>
      <c r="U74" s="344">
        <v>45372</v>
      </c>
      <c r="V74" s="345">
        <v>298</v>
      </c>
      <c r="W74" s="344">
        <v>298</v>
      </c>
      <c r="X74" s="345">
        <f t="shared" si="38"/>
        <v>87314</v>
      </c>
      <c r="Y74" s="348">
        <f t="shared" si="39"/>
        <v>0.3543418008566781</v>
      </c>
    </row>
    <row r="75" spans="1:25" s="130" customFormat="1" ht="19.5" customHeight="1">
      <c r="A75" s="342" t="s">
        <v>335</v>
      </c>
      <c r="B75" s="343">
        <v>8460</v>
      </c>
      <c r="C75" s="344">
        <v>7917</v>
      </c>
      <c r="D75" s="345">
        <v>0</v>
      </c>
      <c r="E75" s="344">
        <v>0</v>
      </c>
      <c r="F75" s="345">
        <f t="shared" si="32"/>
        <v>16377</v>
      </c>
      <c r="G75" s="346">
        <f t="shared" si="33"/>
        <v>0.0171860324789464</v>
      </c>
      <c r="H75" s="343">
        <v>9276</v>
      </c>
      <c r="I75" s="344">
        <v>7959</v>
      </c>
      <c r="J75" s="345"/>
      <c r="K75" s="344"/>
      <c r="L75" s="345">
        <f t="shared" si="34"/>
        <v>17235</v>
      </c>
      <c r="M75" s="347">
        <f t="shared" si="35"/>
        <v>-0.049782419495213226</v>
      </c>
      <c r="N75" s="343">
        <v>42782</v>
      </c>
      <c r="O75" s="344">
        <v>38828</v>
      </c>
      <c r="P75" s="345">
        <v>136</v>
      </c>
      <c r="Q75" s="344">
        <v>235</v>
      </c>
      <c r="R75" s="345">
        <f t="shared" si="36"/>
        <v>81981</v>
      </c>
      <c r="S75" s="346">
        <f t="shared" si="37"/>
        <v>0.01685335396771588</v>
      </c>
      <c r="T75" s="357">
        <v>46381</v>
      </c>
      <c r="U75" s="344">
        <v>38234</v>
      </c>
      <c r="V75" s="345">
        <v>272</v>
      </c>
      <c r="W75" s="344">
        <v>413</v>
      </c>
      <c r="X75" s="345">
        <f t="shared" si="38"/>
        <v>85300</v>
      </c>
      <c r="Y75" s="348">
        <f t="shared" si="39"/>
        <v>-0.03890973036342327</v>
      </c>
    </row>
    <row r="76" spans="1:25" s="130" customFormat="1" ht="19.5" customHeight="1">
      <c r="A76" s="342" t="s">
        <v>336</v>
      </c>
      <c r="B76" s="343">
        <v>7764</v>
      </c>
      <c r="C76" s="344">
        <v>7076</v>
      </c>
      <c r="D76" s="345">
        <v>0</v>
      </c>
      <c r="E76" s="344">
        <v>0</v>
      </c>
      <c r="F76" s="345">
        <f t="shared" si="32"/>
        <v>14840</v>
      </c>
      <c r="G76" s="346">
        <f t="shared" si="33"/>
        <v>0.015573103864417452</v>
      </c>
      <c r="H76" s="343">
        <v>5201</v>
      </c>
      <c r="I76" s="344">
        <v>5198</v>
      </c>
      <c r="J76" s="345"/>
      <c r="K76" s="344"/>
      <c r="L76" s="345">
        <f t="shared" si="34"/>
        <v>10399</v>
      </c>
      <c r="M76" s="347">
        <f t="shared" si="35"/>
        <v>0.42706029425906333</v>
      </c>
      <c r="N76" s="343">
        <v>35922</v>
      </c>
      <c r="O76" s="344">
        <v>34025</v>
      </c>
      <c r="P76" s="345">
        <v>4</v>
      </c>
      <c r="Q76" s="344">
        <v>5</v>
      </c>
      <c r="R76" s="345">
        <f t="shared" si="36"/>
        <v>69956</v>
      </c>
      <c r="S76" s="346">
        <f t="shared" si="37"/>
        <v>0.01438129847361623</v>
      </c>
      <c r="T76" s="357">
        <v>28205</v>
      </c>
      <c r="U76" s="344">
        <v>26696</v>
      </c>
      <c r="V76" s="345">
        <v>28</v>
      </c>
      <c r="W76" s="344">
        <v>0</v>
      </c>
      <c r="X76" s="345">
        <f t="shared" si="38"/>
        <v>54929</v>
      </c>
      <c r="Y76" s="348">
        <f t="shared" si="39"/>
        <v>0.27357133754483054</v>
      </c>
    </row>
    <row r="77" spans="1:25" s="130" customFormat="1" ht="19.5" customHeight="1">
      <c r="A77" s="342" t="s">
        <v>337</v>
      </c>
      <c r="B77" s="343">
        <v>5206</v>
      </c>
      <c r="C77" s="344">
        <v>4660</v>
      </c>
      <c r="D77" s="345">
        <v>2</v>
      </c>
      <c r="E77" s="344">
        <v>0</v>
      </c>
      <c r="F77" s="345">
        <f t="shared" si="32"/>
        <v>9868</v>
      </c>
      <c r="G77" s="346">
        <f t="shared" si="33"/>
        <v>0.010355484429519637</v>
      </c>
      <c r="H77" s="343">
        <v>5602</v>
      </c>
      <c r="I77" s="344">
        <v>4756</v>
      </c>
      <c r="J77" s="345"/>
      <c r="K77" s="344">
        <v>0</v>
      </c>
      <c r="L77" s="345">
        <f t="shared" si="34"/>
        <v>10358</v>
      </c>
      <c r="M77" s="347">
        <f t="shared" si="35"/>
        <v>-0.047306429812705164</v>
      </c>
      <c r="N77" s="343">
        <v>30107</v>
      </c>
      <c r="O77" s="344">
        <v>26597</v>
      </c>
      <c r="P77" s="345">
        <v>2</v>
      </c>
      <c r="Q77" s="344"/>
      <c r="R77" s="345">
        <f t="shared" si="36"/>
        <v>56706</v>
      </c>
      <c r="S77" s="346">
        <f t="shared" si="37"/>
        <v>0.011657411962446136</v>
      </c>
      <c r="T77" s="357">
        <v>27987</v>
      </c>
      <c r="U77" s="344">
        <v>23274</v>
      </c>
      <c r="V77" s="345"/>
      <c r="W77" s="344">
        <v>0</v>
      </c>
      <c r="X77" s="345">
        <f t="shared" si="38"/>
        <v>51261</v>
      </c>
      <c r="Y77" s="348">
        <f t="shared" si="39"/>
        <v>0.10622110376309468</v>
      </c>
    </row>
    <row r="78" spans="1:25" s="130" customFormat="1" ht="19.5" customHeight="1">
      <c r="A78" s="342" t="s">
        <v>338</v>
      </c>
      <c r="B78" s="343">
        <v>3993</v>
      </c>
      <c r="C78" s="344">
        <v>3456</v>
      </c>
      <c r="D78" s="345">
        <v>0</v>
      </c>
      <c r="E78" s="344">
        <v>0</v>
      </c>
      <c r="F78" s="345">
        <f t="shared" si="32"/>
        <v>7449</v>
      </c>
      <c r="G78" s="346">
        <f t="shared" si="33"/>
        <v>0.007816984547577196</v>
      </c>
      <c r="H78" s="343">
        <v>3872</v>
      </c>
      <c r="I78" s="344">
        <v>3517</v>
      </c>
      <c r="J78" s="345"/>
      <c r="K78" s="344"/>
      <c r="L78" s="345">
        <f t="shared" si="34"/>
        <v>7389</v>
      </c>
      <c r="M78" s="347">
        <f t="shared" si="35"/>
        <v>0.00812017864393022</v>
      </c>
      <c r="N78" s="343">
        <v>21972</v>
      </c>
      <c r="O78" s="344">
        <v>20026</v>
      </c>
      <c r="P78" s="345"/>
      <c r="Q78" s="344"/>
      <c r="R78" s="345">
        <f t="shared" si="36"/>
        <v>41998</v>
      </c>
      <c r="S78" s="346">
        <f t="shared" si="37"/>
        <v>0.0086337951468771</v>
      </c>
      <c r="T78" s="357">
        <v>20935</v>
      </c>
      <c r="U78" s="344">
        <v>18730</v>
      </c>
      <c r="V78" s="345">
        <v>3</v>
      </c>
      <c r="W78" s="344"/>
      <c r="X78" s="345">
        <f t="shared" si="38"/>
        <v>39668</v>
      </c>
      <c r="Y78" s="348">
        <f t="shared" si="39"/>
        <v>0.05873752142785116</v>
      </c>
    </row>
    <row r="79" spans="1:25" s="130" customFormat="1" ht="19.5" customHeight="1">
      <c r="A79" s="342" t="s">
        <v>339</v>
      </c>
      <c r="B79" s="343">
        <v>2825</v>
      </c>
      <c r="C79" s="344">
        <v>3020</v>
      </c>
      <c r="D79" s="345">
        <v>44</v>
      </c>
      <c r="E79" s="344">
        <v>48</v>
      </c>
      <c r="F79" s="345">
        <f t="shared" si="32"/>
        <v>5937</v>
      </c>
      <c r="G79" s="346">
        <f t="shared" si="33"/>
        <v>0.006230290946296928</v>
      </c>
      <c r="H79" s="343">
        <v>2986</v>
      </c>
      <c r="I79" s="344">
        <v>3378</v>
      </c>
      <c r="J79" s="345"/>
      <c r="K79" s="344"/>
      <c r="L79" s="345">
        <f t="shared" si="34"/>
        <v>6364</v>
      </c>
      <c r="M79" s="347">
        <f t="shared" si="35"/>
        <v>-0.0670961659333752</v>
      </c>
      <c r="N79" s="343">
        <v>15421</v>
      </c>
      <c r="O79" s="344">
        <v>15701</v>
      </c>
      <c r="P79" s="345">
        <v>132</v>
      </c>
      <c r="Q79" s="344">
        <v>48</v>
      </c>
      <c r="R79" s="345">
        <f t="shared" si="36"/>
        <v>31302</v>
      </c>
      <c r="S79" s="346">
        <f t="shared" si="37"/>
        <v>0.006434950609256322</v>
      </c>
      <c r="T79" s="357">
        <v>14894</v>
      </c>
      <c r="U79" s="344">
        <v>16360</v>
      </c>
      <c r="V79" s="345"/>
      <c r="W79" s="344"/>
      <c r="X79" s="345">
        <f t="shared" si="38"/>
        <v>31254</v>
      </c>
      <c r="Y79" s="348">
        <f t="shared" si="39"/>
        <v>0.00153580341716264</v>
      </c>
    </row>
    <row r="80" spans="1:25" s="130" customFormat="1" ht="19.5" customHeight="1">
      <c r="A80" s="342" t="s">
        <v>340</v>
      </c>
      <c r="B80" s="343">
        <v>3351</v>
      </c>
      <c r="C80" s="344">
        <v>2536</v>
      </c>
      <c r="D80" s="345">
        <v>0</v>
      </c>
      <c r="E80" s="344">
        <v>0</v>
      </c>
      <c r="F80" s="345">
        <f aca="true" t="shared" si="40" ref="F80:F86">SUM(B80:E80)</f>
        <v>5887</v>
      </c>
      <c r="G80" s="346">
        <f aca="true" t="shared" si="41" ref="G80:G86">F80/$F$9</f>
        <v>0.006177820919799564</v>
      </c>
      <c r="H80" s="343">
        <v>2237</v>
      </c>
      <c r="I80" s="344">
        <v>2543</v>
      </c>
      <c r="J80" s="345"/>
      <c r="K80" s="344"/>
      <c r="L80" s="345">
        <f aca="true" t="shared" si="42" ref="L80:L86">SUM(H80:K80)</f>
        <v>4780</v>
      </c>
      <c r="M80" s="347">
        <f aca="true" t="shared" si="43" ref="M80:M86">IF(ISERROR(F80/L80-1),"         /0",(F80/L80-1))</f>
        <v>0.23158995815899575</v>
      </c>
      <c r="N80" s="343">
        <v>15523</v>
      </c>
      <c r="O80" s="344">
        <v>13565</v>
      </c>
      <c r="P80" s="345"/>
      <c r="Q80" s="344">
        <v>3</v>
      </c>
      <c r="R80" s="345">
        <f aca="true" t="shared" si="44" ref="R80:R86">SUM(N80:Q80)</f>
        <v>29091</v>
      </c>
      <c r="S80" s="346">
        <f aca="true" t="shared" si="45" ref="S80:S86">R80/$R$9</f>
        <v>0.0059804213204867306</v>
      </c>
      <c r="T80" s="357">
        <v>11825</v>
      </c>
      <c r="U80" s="344">
        <v>12202</v>
      </c>
      <c r="V80" s="345"/>
      <c r="W80" s="344"/>
      <c r="X80" s="345">
        <f aca="true" t="shared" si="46" ref="X80:X86">SUM(T80:W80)</f>
        <v>24027</v>
      </c>
      <c r="Y80" s="348">
        <f aca="true" t="shared" si="47" ref="Y80:Y86">IF(ISERROR(R80/X80-1),"         /0",(R80/X80-1))</f>
        <v>0.21076289174678497</v>
      </c>
    </row>
    <row r="81" spans="1:25" s="130" customFormat="1" ht="19.5" customHeight="1">
      <c r="A81" s="342" t="s">
        <v>341</v>
      </c>
      <c r="B81" s="343">
        <v>2790</v>
      </c>
      <c r="C81" s="344">
        <v>2795</v>
      </c>
      <c r="D81" s="345">
        <v>0</v>
      </c>
      <c r="E81" s="344">
        <v>0</v>
      </c>
      <c r="F81" s="345">
        <f t="shared" si="40"/>
        <v>5585</v>
      </c>
      <c r="G81" s="346">
        <f t="shared" si="41"/>
        <v>0.0058609019597554895</v>
      </c>
      <c r="H81" s="343">
        <v>3604</v>
      </c>
      <c r="I81" s="344">
        <v>3085</v>
      </c>
      <c r="J81" s="345"/>
      <c r="K81" s="344"/>
      <c r="L81" s="345">
        <f t="shared" si="42"/>
        <v>6689</v>
      </c>
      <c r="M81" s="347">
        <f t="shared" si="43"/>
        <v>-0.16504709224099268</v>
      </c>
      <c r="N81" s="343">
        <v>15761</v>
      </c>
      <c r="O81" s="344">
        <v>13860</v>
      </c>
      <c r="P81" s="345"/>
      <c r="Q81" s="344"/>
      <c r="R81" s="345">
        <f t="shared" si="44"/>
        <v>29621</v>
      </c>
      <c r="S81" s="346">
        <f t="shared" si="45"/>
        <v>0.0060893767809335345</v>
      </c>
      <c r="T81" s="357">
        <v>18033</v>
      </c>
      <c r="U81" s="344">
        <v>14622</v>
      </c>
      <c r="V81" s="345">
        <v>2</v>
      </c>
      <c r="W81" s="344"/>
      <c r="X81" s="345">
        <f t="shared" si="46"/>
        <v>32657</v>
      </c>
      <c r="Y81" s="348">
        <f t="shared" si="47"/>
        <v>-0.09296628594175826</v>
      </c>
    </row>
    <row r="82" spans="1:25" s="130" customFormat="1" ht="19.5" customHeight="1">
      <c r="A82" s="342" t="s">
        <v>342</v>
      </c>
      <c r="B82" s="343">
        <v>2691</v>
      </c>
      <c r="C82" s="344">
        <v>2321</v>
      </c>
      <c r="D82" s="345">
        <v>0</v>
      </c>
      <c r="E82" s="344">
        <v>0</v>
      </c>
      <c r="F82" s="345">
        <f>SUM(B82:E82)</f>
        <v>5012</v>
      </c>
      <c r="G82" s="346">
        <f>F82/$F$9</f>
        <v>0.005259595456095705</v>
      </c>
      <c r="H82" s="343">
        <v>2455</v>
      </c>
      <c r="I82" s="344">
        <v>2049</v>
      </c>
      <c r="J82" s="345"/>
      <c r="K82" s="344"/>
      <c r="L82" s="345">
        <f>SUM(H82:K82)</f>
        <v>4504</v>
      </c>
      <c r="M82" s="347">
        <f>IF(ISERROR(F82/L82-1),"         /0",(F82/L82-1))</f>
        <v>0.11278863232682057</v>
      </c>
      <c r="N82" s="343">
        <v>16833</v>
      </c>
      <c r="O82" s="344">
        <v>15688</v>
      </c>
      <c r="P82" s="345"/>
      <c r="Q82" s="344">
        <v>0</v>
      </c>
      <c r="R82" s="345">
        <f>SUM(N82:Q82)</f>
        <v>32521</v>
      </c>
      <c r="S82" s="346">
        <f>R82/$R$9</f>
        <v>0.00668554816828397</v>
      </c>
      <c r="T82" s="357">
        <v>13909</v>
      </c>
      <c r="U82" s="344">
        <v>13335</v>
      </c>
      <c r="V82" s="345"/>
      <c r="W82" s="344"/>
      <c r="X82" s="345">
        <f>SUM(T82:W82)</f>
        <v>27244</v>
      </c>
      <c r="Y82" s="348">
        <f>IF(ISERROR(R82/X82-1),"         /0",(R82/X82-1))</f>
        <v>0.19369402437233885</v>
      </c>
    </row>
    <row r="83" spans="1:25" s="130" customFormat="1" ht="19.5" customHeight="1">
      <c r="A83" s="342" t="s">
        <v>343</v>
      </c>
      <c r="B83" s="343">
        <v>2440</v>
      </c>
      <c r="C83" s="344">
        <v>2215</v>
      </c>
      <c r="D83" s="345">
        <v>1</v>
      </c>
      <c r="E83" s="344">
        <v>0</v>
      </c>
      <c r="F83" s="345">
        <f>SUM(B83:E83)</f>
        <v>4656</v>
      </c>
      <c r="G83" s="346">
        <f>F83/$F$9</f>
        <v>0.004886008867434478</v>
      </c>
      <c r="H83" s="343">
        <v>2529</v>
      </c>
      <c r="I83" s="344">
        <v>2269</v>
      </c>
      <c r="J83" s="345"/>
      <c r="K83" s="344"/>
      <c r="L83" s="345">
        <f>SUM(H83:K83)</f>
        <v>4798</v>
      </c>
      <c r="M83" s="347">
        <f>IF(ISERROR(F83/L83-1),"         /0",(F83/L83-1))</f>
        <v>-0.029595664860358473</v>
      </c>
      <c r="N83" s="343">
        <v>11355</v>
      </c>
      <c r="O83" s="344">
        <v>10817</v>
      </c>
      <c r="P83" s="345">
        <v>1</v>
      </c>
      <c r="Q83" s="344">
        <v>0</v>
      </c>
      <c r="R83" s="345">
        <f>SUM(N83:Q83)</f>
        <v>22173</v>
      </c>
      <c r="S83" s="346">
        <f>R83/$R$9</f>
        <v>0.004558244197145243</v>
      </c>
      <c r="T83" s="357">
        <v>11563</v>
      </c>
      <c r="U83" s="344">
        <v>10692</v>
      </c>
      <c r="V83" s="345"/>
      <c r="W83" s="344"/>
      <c r="X83" s="345">
        <f>SUM(T83:W83)</f>
        <v>22255</v>
      </c>
      <c r="Y83" s="348">
        <f>IF(ISERROR(R83/X83-1),"         /0",(R83/X83-1))</f>
        <v>-0.003684565266232287</v>
      </c>
    </row>
    <row r="84" spans="1:25" s="130" customFormat="1" ht="19.5" customHeight="1">
      <c r="A84" s="342" t="s">
        <v>344</v>
      </c>
      <c r="B84" s="343">
        <v>1707</v>
      </c>
      <c r="C84" s="344">
        <v>1886</v>
      </c>
      <c r="D84" s="345">
        <v>0</v>
      </c>
      <c r="E84" s="344">
        <v>0</v>
      </c>
      <c r="F84" s="345">
        <f>SUM(B84:E84)</f>
        <v>3593</v>
      </c>
      <c r="G84" s="346">
        <f>F84/$F$9</f>
        <v>0.0037704961041005324</v>
      </c>
      <c r="H84" s="343">
        <v>1531</v>
      </c>
      <c r="I84" s="344">
        <v>1852</v>
      </c>
      <c r="J84" s="345"/>
      <c r="K84" s="344"/>
      <c r="L84" s="345">
        <f>SUM(H84:K84)</f>
        <v>3383</v>
      </c>
      <c r="M84" s="347">
        <f>IF(ISERROR(F84/L84-1),"         /0",(F84/L84-1))</f>
        <v>0.06207508128879691</v>
      </c>
      <c r="N84" s="343">
        <v>9267</v>
      </c>
      <c r="O84" s="344">
        <v>10001</v>
      </c>
      <c r="P84" s="345">
        <v>2</v>
      </c>
      <c r="Q84" s="344"/>
      <c r="R84" s="345">
        <f>SUM(N84:Q84)</f>
        <v>19270</v>
      </c>
      <c r="S84" s="346">
        <f>R84/$R$9</f>
        <v>0.003961456080773411</v>
      </c>
      <c r="T84" s="357">
        <v>9035</v>
      </c>
      <c r="U84" s="344">
        <v>11807</v>
      </c>
      <c r="V84" s="345">
        <v>0</v>
      </c>
      <c r="W84" s="344">
        <v>0</v>
      </c>
      <c r="X84" s="345">
        <f>SUM(T84:W84)</f>
        <v>20842</v>
      </c>
      <c r="Y84" s="348">
        <f>IF(ISERROR(R84/X84-1),"         /0",(R84/X84-1))</f>
        <v>-0.07542462335668365</v>
      </c>
    </row>
    <row r="85" spans="1:25" s="130" customFormat="1" ht="19.5" customHeight="1">
      <c r="A85" s="342" t="s">
        <v>345</v>
      </c>
      <c r="B85" s="343">
        <v>1756</v>
      </c>
      <c r="C85" s="344">
        <v>1818</v>
      </c>
      <c r="D85" s="345">
        <v>0</v>
      </c>
      <c r="E85" s="344">
        <v>0</v>
      </c>
      <c r="F85" s="345">
        <f t="shared" si="40"/>
        <v>3574</v>
      </c>
      <c r="G85" s="346">
        <f t="shared" si="41"/>
        <v>0.0037505574940315343</v>
      </c>
      <c r="H85" s="343">
        <v>1219</v>
      </c>
      <c r="I85" s="344">
        <v>1336</v>
      </c>
      <c r="J85" s="345"/>
      <c r="K85" s="344"/>
      <c r="L85" s="345">
        <f t="shared" si="42"/>
        <v>2555</v>
      </c>
      <c r="M85" s="347">
        <f t="shared" si="43"/>
        <v>0.39882583170254393</v>
      </c>
      <c r="N85" s="343">
        <v>9186</v>
      </c>
      <c r="O85" s="344">
        <v>9574</v>
      </c>
      <c r="P85" s="345"/>
      <c r="Q85" s="344"/>
      <c r="R85" s="345">
        <f t="shared" si="44"/>
        <v>18760</v>
      </c>
      <c r="S85" s="346">
        <f t="shared" si="45"/>
        <v>0.0038566121471359208</v>
      </c>
      <c r="T85" s="357">
        <v>6121</v>
      </c>
      <c r="U85" s="344">
        <v>6664</v>
      </c>
      <c r="V85" s="345"/>
      <c r="W85" s="344">
        <v>0</v>
      </c>
      <c r="X85" s="345">
        <f t="shared" si="46"/>
        <v>12785</v>
      </c>
      <c r="Y85" s="348">
        <f t="shared" si="47"/>
        <v>0.4673445443879547</v>
      </c>
    </row>
    <row r="86" spans="1:25" s="130" customFormat="1" ht="19.5" customHeight="1">
      <c r="A86" s="342" t="s">
        <v>346</v>
      </c>
      <c r="B86" s="343">
        <v>1317</v>
      </c>
      <c r="C86" s="344">
        <v>1129</v>
      </c>
      <c r="D86" s="345">
        <v>0</v>
      </c>
      <c r="E86" s="344">
        <v>0</v>
      </c>
      <c r="F86" s="345">
        <f t="shared" si="40"/>
        <v>2446</v>
      </c>
      <c r="G86" s="346">
        <f t="shared" si="41"/>
        <v>0.0025668336962510166</v>
      </c>
      <c r="H86" s="343">
        <v>1373</v>
      </c>
      <c r="I86" s="344">
        <v>1189</v>
      </c>
      <c r="J86" s="345"/>
      <c r="K86" s="344"/>
      <c r="L86" s="345">
        <f t="shared" si="42"/>
        <v>2562</v>
      </c>
      <c r="M86" s="347">
        <f t="shared" si="43"/>
        <v>-0.04527712724434041</v>
      </c>
      <c r="N86" s="343">
        <v>6017</v>
      </c>
      <c r="O86" s="344">
        <v>5490</v>
      </c>
      <c r="P86" s="345"/>
      <c r="Q86" s="344">
        <v>0</v>
      </c>
      <c r="R86" s="345">
        <f t="shared" si="44"/>
        <v>11507</v>
      </c>
      <c r="S86" s="346">
        <f t="shared" si="45"/>
        <v>0.002365566949738435</v>
      </c>
      <c r="T86" s="357">
        <v>6801</v>
      </c>
      <c r="U86" s="344">
        <v>6237</v>
      </c>
      <c r="V86" s="345"/>
      <c r="W86" s="344"/>
      <c r="X86" s="345">
        <f t="shared" si="46"/>
        <v>13038</v>
      </c>
      <c r="Y86" s="348">
        <f t="shared" si="47"/>
        <v>-0.11742598558061057</v>
      </c>
    </row>
    <row r="87" spans="1:25" s="130" customFormat="1" ht="19.5" customHeight="1">
      <c r="A87" s="342" t="s">
        <v>347</v>
      </c>
      <c r="B87" s="343">
        <v>680</v>
      </c>
      <c r="C87" s="344">
        <v>675</v>
      </c>
      <c r="D87" s="345">
        <v>0</v>
      </c>
      <c r="E87" s="344">
        <v>0</v>
      </c>
      <c r="F87" s="345">
        <f aca="true" t="shared" si="48" ref="F87:F100">SUM(B87:E87)</f>
        <v>1355</v>
      </c>
      <c r="G87" s="346">
        <f aca="true" t="shared" si="49" ref="G87:G100">F87/$F$9</f>
        <v>0.0014219377180785476</v>
      </c>
      <c r="H87" s="343">
        <v>462</v>
      </c>
      <c r="I87" s="344">
        <v>726</v>
      </c>
      <c r="J87" s="345"/>
      <c r="K87" s="344"/>
      <c r="L87" s="345">
        <f aca="true" t="shared" si="50" ref="L87:L100">SUM(H87:K87)</f>
        <v>1188</v>
      </c>
      <c r="M87" s="347">
        <f aca="true" t="shared" si="51" ref="M87:M100">IF(ISERROR(F87/L87-1),"         /0",(F87/L87-1))</f>
        <v>0.14057239057239057</v>
      </c>
      <c r="N87" s="343">
        <v>3846</v>
      </c>
      <c r="O87" s="344">
        <v>3424</v>
      </c>
      <c r="P87" s="345"/>
      <c r="Q87" s="344"/>
      <c r="R87" s="345">
        <f aca="true" t="shared" si="52" ref="R87:R100">SUM(N87:Q87)</f>
        <v>7270</v>
      </c>
      <c r="S87" s="346">
        <f aca="true" t="shared" si="53" ref="S87:S100">R87/$R$9</f>
        <v>0.0014945399951854022</v>
      </c>
      <c r="T87" s="357">
        <v>3280</v>
      </c>
      <c r="U87" s="344">
        <v>3625</v>
      </c>
      <c r="V87" s="345"/>
      <c r="W87" s="344"/>
      <c r="X87" s="345">
        <f aca="true" t="shared" si="54" ref="X87:X100">SUM(T87:W87)</f>
        <v>6905</v>
      </c>
      <c r="Y87" s="348">
        <f aca="true" t="shared" si="55" ref="Y87:Y100">IF(ISERROR(R87/X87-1),"         /0",(R87/X87-1))</f>
        <v>0.0528602461984069</v>
      </c>
    </row>
    <row r="88" spans="1:25" s="130" customFormat="1" ht="19.5" customHeight="1">
      <c r="A88" s="342" t="s">
        <v>348</v>
      </c>
      <c r="B88" s="343">
        <v>440</v>
      </c>
      <c r="C88" s="344">
        <v>413</v>
      </c>
      <c r="D88" s="345">
        <v>0</v>
      </c>
      <c r="E88" s="344">
        <v>0</v>
      </c>
      <c r="F88" s="345">
        <f t="shared" si="48"/>
        <v>853</v>
      </c>
      <c r="G88" s="346">
        <f t="shared" si="49"/>
        <v>0.0008951386520450193</v>
      </c>
      <c r="H88" s="343">
        <v>272</v>
      </c>
      <c r="I88" s="344">
        <v>302</v>
      </c>
      <c r="J88" s="345"/>
      <c r="K88" s="344"/>
      <c r="L88" s="345">
        <f t="shared" si="50"/>
        <v>574</v>
      </c>
      <c r="M88" s="347">
        <f t="shared" si="51"/>
        <v>0.48606271777003474</v>
      </c>
      <c r="N88" s="343">
        <v>2019</v>
      </c>
      <c r="O88" s="344">
        <v>1915</v>
      </c>
      <c r="P88" s="345">
        <v>7</v>
      </c>
      <c r="Q88" s="344"/>
      <c r="R88" s="345">
        <f t="shared" si="52"/>
        <v>3941</v>
      </c>
      <c r="S88" s="346">
        <f t="shared" si="53"/>
        <v>0.0008101763577751952</v>
      </c>
      <c r="T88" s="357">
        <v>1400</v>
      </c>
      <c r="U88" s="344">
        <v>1422</v>
      </c>
      <c r="V88" s="345"/>
      <c r="W88" s="344"/>
      <c r="X88" s="345">
        <f t="shared" si="54"/>
        <v>2822</v>
      </c>
      <c r="Y88" s="348">
        <f t="shared" si="55"/>
        <v>0.3965272856130404</v>
      </c>
    </row>
    <row r="89" spans="1:25" s="130" customFormat="1" ht="19.5" customHeight="1">
      <c r="A89" s="342" t="s">
        <v>349</v>
      </c>
      <c r="B89" s="343">
        <v>287</v>
      </c>
      <c r="C89" s="344">
        <v>308</v>
      </c>
      <c r="D89" s="345">
        <v>0</v>
      </c>
      <c r="E89" s="344">
        <v>0</v>
      </c>
      <c r="F89" s="345">
        <f t="shared" si="48"/>
        <v>595</v>
      </c>
      <c r="G89" s="346">
        <f t="shared" si="49"/>
        <v>0.0006243933153186243</v>
      </c>
      <c r="H89" s="343">
        <v>236</v>
      </c>
      <c r="I89" s="344">
        <v>246</v>
      </c>
      <c r="J89" s="345"/>
      <c r="K89" s="344"/>
      <c r="L89" s="345">
        <f t="shared" si="50"/>
        <v>482</v>
      </c>
      <c r="M89" s="347">
        <f t="shared" si="51"/>
        <v>0.23443983402489632</v>
      </c>
      <c r="N89" s="343">
        <v>1746</v>
      </c>
      <c r="O89" s="344">
        <v>1446</v>
      </c>
      <c r="P89" s="345"/>
      <c r="Q89" s="344"/>
      <c r="R89" s="345">
        <f t="shared" si="52"/>
        <v>3192</v>
      </c>
      <c r="S89" s="346">
        <f t="shared" si="53"/>
        <v>0.0006561996787664104</v>
      </c>
      <c r="T89" s="357">
        <v>1346</v>
      </c>
      <c r="U89" s="344">
        <v>1207</v>
      </c>
      <c r="V89" s="345"/>
      <c r="W89" s="344"/>
      <c r="X89" s="345">
        <f t="shared" si="54"/>
        <v>2553</v>
      </c>
      <c r="Y89" s="348">
        <f t="shared" si="55"/>
        <v>0.2502937720329024</v>
      </c>
    </row>
    <row r="90" spans="1:25" s="130" customFormat="1" ht="19.5" customHeight="1" thickBot="1">
      <c r="A90" s="342" t="s">
        <v>276</v>
      </c>
      <c r="B90" s="343">
        <v>26106</v>
      </c>
      <c r="C90" s="344">
        <v>23073</v>
      </c>
      <c r="D90" s="345">
        <v>177</v>
      </c>
      <c r="E90" s="344">
        <v>161</v>
      </c>
      <c r="F90" s="345">
        <f t="shared" si="48"/>
        <v>49517</v>
      </c>
      <c r="G90" s="346">
        <f t="shared" si="49"/>
        <v>0.05196316604139885</v>
      </c>
      <c r="H90" s="343">
        <v>21140</v>
      </c>
      <c r="I90" s="344">
        <v>19595</v>
      </c>
      <c r="J90" s="345">
        <v>12</v>
      </c>
      <c r="K90" s="344">
        <v>14</v>
      </c>
      <c r="L90" s="345">
        <f t="shared" si="50"/>
        <v>40761</v>
      </c>
      <c r="M90" s="347">
        <f t="shared" si="51"/>
        <v>0.21481317926449295</v>
      </c>
      <c r="N90" s="343">
        <v>130628</v>
      </c>
      <c r="O90" s="344">
        <v>119582</v>
      </c>
      <c r="P90" s="345">
        <v>629</v>
      </c>
      <c r="Q90" s="344">
        <v>483</v>
      </c>
      <c r="R90" s="345">
        <f t="shared" si="52"/>
        <v>251322</v>
      </c>
      <c r="S90" s="346">
        <f t="shared" si="53"/>
        <v>0.05166585703851247</v>
      </c>
      <c r="T90" s="357">
        <v>109812</v>
      </c>
      <c r="U90" s="344">
        <v>100692</v>
      </c>
      <c r="V90" s="345">
        <v>196</v>
      </c>
      <c r="W90" s="344">
        <v>189</v>
      </c>
      <c r="X90" s="345">
        <f t="shared" si="54"/>
        <v>210889</v>
      </c>
      <c r="Y90" s="348">
        <f t="shared" si="55"/>
        <v>0.19172645325265902</v>
      </c>
    </row>
    <row r="91" spans="1:25" s="138" customFormat="1" ht="19.5" customHeight="1">
      <c r="A91" s="145" t="s">
        <v>52</v>
      </c>
      <c r="B91" s="142">
        <f>SUM(B92:B99)</f>
        <v>11183</v>
      </c>
      <c r="C91" s="141">
        <f>SUM(C92:C99)</f>
        <v>11798</v>
      </c>
      <c r="D91" s="140">
        <f>SUM(D92:D99)</f>
        <v>67</v>
      </c>
      <c r="E91" s="141">
        <f>SUM(E92:E99)</f>
        <v>44</v>
      </c>
      <c r="F91" s="140">
        <f t="shared" si="48"/>
        <v>23092</v>
      </c>
      <c r="G91" s="143">
        <f t="shared" si="49"/>
        <v>0.024232757037542303</v>
      </c>
      <c r="H91" s="142">
        <f>SUM(H92:H99)</f>
        <v>11554</v>
      </c>
      <c r="I91" s="141">
        <f>SUM(I92:I99)</f>
        <v>10853</v>
      </c>
      <c r="J91" s="140">
        <f>SUM(J92:J99)</f>
        <v>29</v>
      </c>
      <c r="K91" s="141">
        <f>SUM(K92:K99)</f>
        <v>23</v>
      </c>
      <c r="L91" s="140">
        <f t="shared" si="50"/>
        <v>22459</v>
      </c>
      <c r="M91" s="144">
        <f t="shared" si="51"/>
        <v>0.028184692105614584</v>
      </c>
      <c r="N91" s="142">
        <f>SUM(N92:N99)</f>
        <v>57705</v>
      </c>
      <c r="O91" s="141">
        <f>SUM(O92:O99)</f>
        <v>59684</v>
      </c>
      <c r="P91" s="140">
        <f>SUM(P92:P99)</f>
        <v>933</v>
      </c>
      <c r="Q91" s="141">
        <f>SUM(Q92:Q99)</f>
        <v>1063</v>
      </c>
      <c r="R91" s="140">
        <f t="shared" si="52"/>
        <v>119385</v>
      </c>
      <c r="S91" s="143">
        <f t="shared" si="53"/>
        <v>0.024542731406493705</v>
      </c>
      <c r="T91" s="142">
        <f>SUM(T92:T99)</f>
        <v>53886</v>
      </c>
      <c r="U91" s="141">
        <f>SUM(U92:U99)</f>
        <v>53860</v>
      </c>
      <c r="V91" s="140">
        <f>SUM(V92:V99)</f>
        <v>605</v>
      </c>
      <c r="W91" s="141">
        <f>SUM(W92:W99)</f>
        <v>587</v>
      </c>
      <c r="X91" s="140">
        <f t="shared" si="54"/>
        <v>108938</v>
      </c>
      <c r="Y91" s="139">
        <f t="shared" si="55"/>
        <v>0.09589858451596323</v>
      </c>
    </row>
    <row r="92" spans="1:25" ht="19.5" customHeight="1">
      <c r="A92" s="335" t="s">
        <v>350</v>
      </c>
      <c r="B92" s="336">
        <v>3704</v>
      </c>
      <c r="C92" s="337">
        <v>3784</v>
      </c>
      <c r="D92" s="338">
        <v>0</v>
      </c>
      <c r="E92" s="337">
        <v>0</v>
      </c>
      <c r="F92" s="338">
        <f t="shared" si="48"/>
        <v>7488</v>
      </c>
      <c r="G92" s="339">
        <f t="shared" si="49"/>
        <v>0.00785791116824514</v>
      </c>
      <c r="H92" s="336">
        <v>4187</v>
      </c>
      <c r="I92" s="337">
        <v>3827</v>
      </c>
      <c r="J92" s="338">
        <v>11</v>
      </c>
      <c r="K92" s="337">
        <v>11</v>
      </c>
      <c r="L92" s="338">
        <f t="shared" si="50"/>
        <v>8036</v>
      </c>
      <c r="M92" s="340">
        <f t="shared" si="51"/>
        <v>-0.06819313091090096</v>
      </c>
      <c r="N92" s="336">
        <v>20015</v>
      </c>
      <c r="O92" s="337">
        <v>20198</v>
      </c>
      <c r="P92" s="338">
        <v>8</v>
      </c>
      <c r="Q92" s="337">
        <v>6</v>
      </c>
      <c r="R92" s="338">
        <f t="shared" si="52"/>
        <v>40227</v>
      </c>
      <c r="S92" s="339">
        <f t="shared" si="53"/>
        <v>0.008269719447912403</v>
      </c>
      <c r="T92" s="356">
        <v>18103</v>
      </c>
      <c r="U92" s="337">
        <v>17634</v>
      </c>
      <c r="V92" s="338">
        <v>11</v>
      </c>
      <c r="W92" s="337">
        <v>11</v>
      </c>
      <c r="X92" s="338">
        <f t="shared" si="54"/>
        <v>35759</v>
      </c>
      <c r="Y92" s="341">
        <f t="shared" si="55"/>
        <v>0.12494756564780896</v>
      </c>
    </row>
    <row r="93" spans="1:25" ht="19.5" customHeight="1">
      <c r="A93" s="342" t="s">
        <v>351</v>
      </c>
      <c r="B93" s="343">
        <v>2677</v>
      </c>
      <c r="C93" s="344">
        <v>2845</v>
      </c>
      <c r="D93" s="345">
        <v>0</v>
      </c>
      <c r="E93" s="344">
        <v>8</v>
      </c>
      <c r="F93" s="345">
        <f t="shared" si="48"/>
        <v>5530</v>
      </c>
      <c r="G93" s="346">
        <f t="shared" si="49"/>
        <v>0.00580318493060839</v>
      </c>
      <c r="H93" s="343">
        <v>2406</v>
      </c>
      <c r="I93" s="344">
        <v>2453</v>
      </c>
      <c r="J93" s="345">
        <v>0</v>
      </c>
      <c r="K93" s="344">
        <v>0</v>
      </c>
      <c r="L93" s="345">
        <f t="shared" si="50"/>
        <v>4859</v>
      </c>
      <c r="M93" s="347">
        <f t="shared" si="51"/>
        <v>0.13809425807779374</v>
      </c>
      <c r="N93" s="343">
        <v>13922</v>
      </c>
      <c r="O93" s="344">
        <v>15123</v>
      </c>
      <c r="P93" s="345">
        <v>10</v>
      </c>
      <c r="Q93" s="344">
        <v>36</v>
      </c>
      <c r="R93" s="345">
        <f t="shared" si="52"/>
        <v>29091</v>
      </c>
      <c r="S93" s="346">
        <f t="shared" si="53"/>
        <v>0.0059804213204867306</v>
      </c>
      <c r="T93" s="357">
        <v>11650</v>
      </c>
      <c r="U93" s="344">
        <v>12314</v>
      </c>
      <c r="V93" s="345">
        <v>14</v>
      </c>
      <c r="W93" s="344">
        <v>15</v>
      </c>
      <c r="X93" s="345">
        <f t="shared" si="54"/>
        <v>23993</v>
      </c>
      <c r="Y93" s="348">
        <f t="shared" si="55"/>
        <v>0.21247863960321767</v>
      </c>
    </row>
    <row r="94" spans="1:25" ht="19.5" customHeight="1">
      <c r="A94" s="342" t="s">
        <v>352</v>
      </c>
      <c r="B94" s="343">
        <v>946</v>
      </c>
      <c r="C94" s="344">
        <v>1350</v>
      </c>
      <c r="D94" s="345">
        <v>0</v>
      </c>
      <c r="E94" s="344">
        <v>0</v>
      </c>
      <c r="F94" s="345">
        <f t="shared" si="48"/>
        <v>2296</v>
      </c>
      <c r="G94" s="346">
        <f t="shared" si="49"/>
        <v>0.0024094236167589264</v>
      </c>
      <c r="H94" s="343">
        <v>1257</v>
      </c>
      <c r="I94" s="344">
        <v>1162</v>
      </c>
      <c r="J94" s="345"/>
      <c r="K94" s="344"/>
      <c r="L94" s="345">
        <f t="shared" si="50"/>
        <v>2419</v>
      </c>
      <c r="M94" s="347">
        <f t="shared" si="51"/>
        <v>-0.05084745762711862</v>
      </c>
      <c r="N94" s="343">
        <v>5729</v>
      </c>
      <c r="O94" s="344">
        <v>6472</v>
      </c>
      <c r="P94" s="345">
        <v>733</v>
      </c>
      <c r="Q94" s="344">
        <v>741</v>
      </c>
      <c r="R94" s="345">
        <f t="shared" si="52"/>
        <v>13675</v>
      </c>
      <c r="S94" s="346">
        <f t="shared" si="53"/>
        <v>0.002811256455868002</v>
      </c>
      <c r="T94" s="357">
        <v>5791</v>
      </c>
      <c r="U94" s="344">
        <v>5828</v>
      </c>
      <c r="V94" s="345">
        <v>6</v>
      </c>
      <c r="W94" s="344">
        <v>12</v>
      </c>
      <c r="X94" s="345">
        <f t="shared" si="54"/>
        <v>11637</v>
      </c>
      <c r="Y94" s="348">
        <f t="shared" si="55"/>
        <v>0.17513104752083875</v>
      </c>
    </row>
    <row r="95" spans="1:25" ht="19.5" customHeight="1">
      <c r="A95" s="342" t="s">
        <v>353</v>
      </c>
      <c r="B95" s="343">
        <v>477</v>
      </c>
      <c r="C95" s="344">
        <v>542</v>
      </c>
      <c r="D95" s="345">
        <v>5</v>
      </c>
      <c r="E95" s="344">
        <v>0</v>
      </c>
      <c r="F95" s="345">
        <f t="shared" si="48"/>
        <v>1024</v>
      </c>
      <c r="G95" s="346">
        <f t="shared" si="49"/>
        <v>0.001074586142666002</v>
      </c>
      <c r="H95" s="343">
        <v>282</v>
      </c>
      <c r="I95" s="344">
        <v>246</v>
      </c>
      <c r="J95" s="345"/>
      <c r="K95" s="344"/>
      <c r="L95" s="345">
        <f t="shared" si="50"/>
        <v>528</v>
      </c>
      <c r="M95" s="347">
        <f t="shared" si="51"/>
        <v>0.9393939393939394</v>
      </c>
      <c r="N95" s="343">
        <v>1945</v>
      </c>
      <c r="O95" s="344">
        <v>2058</v>
      </c>
      <c r="P95" s="345">
        <v>6</v>
      </c>
      <c r="Q95" s="344"/>
      <c r="R95" s="345">
        <f t="shared" si="52"/>
        <v>4009</v>
      </c>
      <c r="S95" s="346">
        <f t="shared" si="53"/>
        <v>0.0008241555489268607</v>
      </c>
      <c r="T95" s="357">
        <v>1426</v>
      </c>
      <c r="U95" s="344">
        <v>1457</v>
      </c>
      <c r="V95" s="345"/>
      <c r="W95" s="344"/>
      <c r="X95" s="345">
        <f t="shared" si="54"/>
        <v>2883</v>
      </c>
      <c r="Y95" s="348">
        <f t="shared" si="55"/>
        <v>0.3905653832813043</v>
      </c>
    </row>
    <row r="96" spans="1:25" ht="19.5" customHeight="1">
      <c r="A96" s="342" t="s">
        <v>354</v>
      </c>
      <c r="B96" s="343">
        <v>542</v>
      </c>
      <c r="C96" s="344">
        <v>474</v>
      </c>
      <c r="D96" s="345">
        <v>5</v>
      </c>
      <c r="E96" s="344">
        <v>0</v>
      </c>
      <c r="F96" s="345">
        <f t="shared" si="48"/>
        <v>1021</v>
      </c>
      <c r="G96" s="346">
        <f t="shared" si="49"/>
        <v>0.0010714379410761603</v>
      </c>
      <c r="H96" s="343">
        <v>769</v>
      </c>
      <c r="I96" s="344">
        <v>739</v>
      </c>
      <c r="J96" s="345"/>
      <c r="K96" s="344"/>
      <c r="L96" s="345">
        <f t="shared" si="50"/>
        <v>1508</v>
      </c>
      <c r="M96" s="347">
        <f t="shared" si="51"/>
        <v>-0.32294429708222816</v>
      </c>
      <c r="N96" s="343">
        <v>2986</v>
      </c>
      <c r="O96" s="344">
        <v>2997</v>
      </c>
      <c r="P96" s="345">
        <v>5</v>
      </c>
      <c r="Q96" s="344"/>
      <c r="R96" s="345">
        <f t="shared" si="52"/>
        <v>5988</v>
      </c>
      <c r="S96" s="346">
        <f t="shared" si="53"/>
        <v>0.0012309911267084164</v>
      </c>
      <c r="T96" s="357">
        <v>3631</v>
      </c>
      <c r="U96" s="344">
        <v>4250</v>
      </c>
      <c r="V96" s="345">
        <v>1</v>
      </c>
      <c r="W96" s="344"/>
      <c r="X96" s="345">
        <f t="shared" si="54"/>
        <v>7882</v>
      </c>
      <c r="Y96" s="348">
        <f t="shared" si="55"/>
        <v>-0.2402943415376808</v>
      </c>
    </row>
    <row r="97" spans="1:25" ht="19.5" customHeight="1">
      <c r="A97" s="342" t="s">
        <v>355</v>
      </c>
      <c r="B97" s="343">
        <v>330</v>
      </c>
      <c r="C97" s="344">
        <v>337</v>
      </c>
      <c r="D97" s="345">
        <v>0</v>
      </c>
      <c r="E97" s="344">
        <v>0</v>
      </c>
      <c r="F97" s="345">
        <f t="shared" si="48"/>
        <v>667</v>
      </c>
      <c r="G97" s="346">
        <f t="shared" si="49"/>
        <v>0.0006999501534748275</v>
      </c>
      <c r="H97" s="343">
        <v>413</v>
      </c>
      <c r="I97" s="344">
        <v>389</v>
      </c>
      <c r="J97" s="345">
        <v>7</v>
      </c>
      <c r="K97" s="344"/>
      <c r="L97" s="345">
        <f t="shared" si="50"/>
        <v>809</v>
      </c>
      <c r="M97" s="347">
        <f t="shared" si="51"/>
        <v>-0.1755253399258344</v>
      </c>
      <c r="N97" s="343">
        <v>1441</v>
      </c>
      <c r="O97" s="344">
        <v>1562</v>
      </c>
      <c r="P97" s="345"/>
      <c r="Q97" s="344"/>
      <c r="R97" s="345">
        <f t="shared" si="52"/>
        <v>3003</v>
      </c>
      <c r="S97" s="346">
        <f t="shared" si="53"/>
        <v>0.0006173457504183992</v>
      </c>
      <c r="T97" s="357">
        <v>1796</v>
      </c>
      <c r="U97" s="344">
        <v>1718</v>
      </c>
      <c r="V97" s="345">
        <v>7</v>
      </c>
      <c r="W97" s="344"/>
      <c r="X97" s="345">
        <f t="shared" si="54"/>
        <v>3521</v>
      </c>
      <c r="Y97" s="348">
        <f t="shared" si="55"/>
        <v>-0.147117296222664</v>
      </c>
    </row>
    <row r="98" spans="1:25" ht="19.5" customHeight="1">
      <c r="A98" s="342" t="s">
        <v>356</v>
      </c>
      <c r="B98" s="343">
        <v>284</v>
      </c>
      <c r="C98" s="344">
        <v>322</v>
      </c>
      <c r="D98" s="345">
        <v>0</v>
      </c>
      <c r="E98" s="344">
        <v>0</v>
      </c>
      <c r="F98" s="345">
        <f t="shared" si="48"/>
        <v>606</v>
      </c>
      <c r="G98" s="346">
        <f t="shared" si="49"/>
        <v>0.0006359367211480442</v>
      </c>
      <c r="H98" s="343">
        <v>268</v>
      </c>
      <c r="I98" s="344">
        <v>255</v>
      </c>
      <c r="J98" s="345"/>
      <c r="K98" s="344"/>
      <c r="L98" s="345">
        <f t="shared" si="50"/>
        <v>523</v>
      </c>
      <c r="M98" s="347">
        <f t="shared" si="51"/>
        <v>0.158699808795411</v>
      </c>
      <c r="N98" s="343">
        <v>1177</v>
      </c>
      <c r="O98" s="344">
        <v>1344</v>
      </c>
      <c r="P98" s="345"/>
      <c r="Q98" s="344"/>
      <c r="R98" s="345">
        <f t="shared" si="52"/>
        <v>2521</v>
      </c>
      <c r="S98" s="346">
        <f t="shared" si="53"/>
        <v>0.0005182579543139476</v>
      </c>
      <c r="T98" s="357">
        <v>1268</v>
      </c>
      <c r="U98" s="344">
        <v>1385</v>
      </c>
      <c r="V98" s="345">
        <v>1</v>
      </c>
      <c r="W98" s="344"/>
      <c r="X98" s="345">
        <f t="shared" si="54"/>
        <v>2654</v>
      </c>
      <c r="Y98" s="348">
        <f t="shared" si="55"/>
        <v>-0.05011303692539559</v>
      </c>
    </row>
    <row r="99" spans="1:25" ht="19.5" customHeight="1" thickBot="1">
      <c r="A99" s="349" t="s">
        <v>276</v>
      </c>
      <c r="B99" s="350">
        <v>2223</v>
      </c>
      <c r="C99" s="351">
        <v>2144</v>
      </c>
      <c r="D99" s="352">
        <v>57</v>
      </c>
      <c r="E99" s="351">
        <v>36</v>
      </c>
      <c r="F99" s="352">
        <f t="shared" si="48"/>
        <v>4460</v>
      </c>
      <c r="G99" s="353">
        <f t="shared" si="49"/>
        <v>0.004680326363564814</v>
      </c>
      <c r="H99" s="350">
        <v>1972</v>
      </c>
      <c r="I99" s="351">
        <v>1782</v>
      </c>
      <c r="J99" s="352">
        <v>11</v>
      </c>
      <c r="K99" s="351">
        <v>12</v>
      </c>
      <c r="L99" s="352">
        <f t="shared" si="50"/>
        <v>3777</v>
      </c>
      <c r="M99" s="354">
        <f t="shared" si="51"/>
        <v>0.18083134763039443</v>
      </c>
      <c r="N99" s="350">
        <v>10490</v>
      </c>
      <c r="O99" s="351">
        <v>9930</v>
      </c>
      <c r="P99" s="352">
        <v>171</v>
      </c>
      <c r="Q99" s="351">
        <v>280</v>
      </c>
      <c r="R99" s="352">
        <f t="shared" si="52"/>
        <v>20871</v>
      </c>
      <c r="S99" s="353">
        <f t="shared" si="53"/>
        <v>0.004290583801858944</v>
      </c>
      <c r="T99" s="358">
        <v>10221</v>
      </c>
      <c r="U99" s="351">
        <v>9274</v>
      </c>
      <c r="V99" s="352">
        <v>565</v>
      </c>
      <c r="W99" s="351">
        <v>549</v>
      </c>
      <c r="X99" s="352">
        <f t="shared" si="54"/>
        <v>20609</v>
      </c>
      <c r="Y99" s="355">
        <f t="shared" si="55"/>
        <v>0.012712892425639222</v>
      </c>
    </row>
    <row r="100" spans="1:25" s="130" customFormat="1" ht="19.5" customHeight="1" thickBot="1">
      <c r="A100" s="137" t="s">
        <v>51</v>
      </c>
      <c r="B100" s="134">
        <v>4851</v>
      </c>
      <c r="C100" s="133">
        <v>4189</v>
      </c>
      <c r="D100" s="132">
        <v>0</v>
      </c>
      <c r="E100" s="133">
        <v>0</v>
      </c>
      <c r="F100" s="132">
        <f t="shared" si="48"/>
        <v>9040</v>
      </c>
      <c r="G100" s="135">
        <f t="shared" si="49"/>
        <v>0.009486580790723299</v>
      </c>
      <c r="H100" s="134">
        <v>4077</v>
      </c>
      <c r="I100" s="133">
        <v>2982</v>
      </c>
      <c r="J100" s="132"/>
      <c r="K100" s="133"/>
      <c r="L100" s="132">
        <f t="shared" si="50"/>
        <v>7059</v>
      </c>
      <c r="M100" s="136">
        <f t="shared" si="51"/>
        <v>0.28063465080039673</v>
      </c>
      <c r="N100" s="134">
        <v>18378</v>
      </c>
      <c r="O100" s="133">
        <v>16628</v>
      </c>
      <c r="P100" s="132"/>
      <c r="Q100" s="133"/>
      <c r="R100" s="132">
        <f t="shared" si="52"/>
        <v>35006</v>
      </c>
      <c r="S100" s="135">
        <f t="shared" si="53"/>
        <v>0.007196405374341154</v>
      </c>
      <c r="T100" s="134">
        <v>16792</v>
      </c>
      <c r="U100" s="133">
        <v>13676</v>
      </c>
      <c r="V100" s="132">
        <v>4377</v>
      </c>
      <c r="W100" s="133">
        <v>2</v>
      </c>
      <c r="X100" s="132">
        <f t="shared" si="54"/>
        <v>34847</v>
      </c>
      <c r="Y100" s="131">
        <f t="shared" si="55"/>
        <v>0.004562803110741198</v>
      </c>
    </row>
    <row r="101" ht="15" thickTop="1">
      <c r="A101" s="89"/>
    </row>
    <row r="102" ht="14.25">
      <c r="A102" s="89" t="s">
        <v>50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101:Y65536 M101:M65536 Y3 M3 M5:M8 Y5:Y8">
    <cfRule type="cellIs" priority="1" dxfId="93" operator="lessThan" stopIfTrue="1">
      <formula>0</formula>
    </cfRule>
  </conditionalFormatting>
  <conditionalFormatting sqref="M9:M100 Y9:Y100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6"/>
  <sheetViews>
    <sheetView showGridLines="0" zoomScale="80" zoomScaleNormal="80" zoomScalePageLayoutView="0" workbookViewId="0" topLeftCell="A1">
      <selection activeCell="P32" sqref="P32"/>
    </sheetView>
  </sheetViews>
  <sheetFormatPr defaultColWidth="8.00390625" defaultRowHeight="15"/>
  <cols>
    <col min="1" max="1" width="19.57421875" style="105" customWidth="1"/>
    <col min="2" max="2" width="9.421875" style="105" bestFit="1" customWidth="1"/>
    <col min="3" max="3" width="10.7109375" style="105" customWidth="1"/>
    <col min="4" max="4" width="8.00390625" style="105" bestFit="1" customWidth="1"/>
    <col min="5" max="5" width="10.8515625" style="105" customWidth="1"/>
    <col min="6" max="6" width="11.140625" style="105" customWidth="1"/>
    <col min="7" max="7" width="10.00390625" style="105" bestFit="1" customWidth="1"/>
    <col min="8" max="8" width="10.421875" style="105" customWidth="1"/>
    <col min="9" max="9" width="10.8515625" style="105" customWidth="1"/>
    <col min="10" max="10" width="8.57421875" style="105" customWidth="1"/>
    <col min="11" max="11" width="9.7109375" style="105" bestFit="1" customWidth="1"/>
    <col min="12" max="12" width="11.00390625" style="105" customWidth="1"/>
    <col min="13" max="13" width="9.28125" style="105" customWidth="1"/>
    <col min="14" max="14" width="12.421875" style="105" customWidth="1"/>
    <col min="15" max="15" width="11.140625" style="105" bestFit="1" customWidth="1"/>
    <col min="16" max="16" width="10.00390625" style="105" customWidth="1"/>
    <col min="17" max="17" width="10.8515625" style="105" customWidth="1"/>
    <col min="18" max="18" width="12.421875" style="105" customWidth="1"/>
    <col min="19" max="19" width="11.28125" style="105" bestFit="1" customWidth="1"/>
    <col min="20" max="21" width="12.421875" style="105" customWidth="1"/>
    <col min="22" max="22" width="10.8515625" style="105" customWidth="1"/>
    <col min="23" max="23" width="11.00390625" style="105" customWidth="1"/>
    <col min="24" max="24" width="12.7109375" style="105" bestFit="1" customWidth="1"/>
    <col min="25" max="25" width="9.8515625" style="105" bestFit="1" customWidth="1"/>
    <col min="26" max="16384" width="8.00390625" style="105" customWidth="1"/>
  </cols>
  <sheetData>
    <row r="1" spans="24:25" ht="18.75" thickBot="1">
      <c r="X1" s="652" t="s">
        <v>26</v>
      </c>
      <c r="Y1" s="653"/>
    </row>
    <row r="2" ht="5.25" customHeight="1" thickBot="1"/>
    <row r="3" spans="1:25" ht="24.75" customHeight="1" thickTop="1">
      <c r="A3" s="710" t="s">
        <v>61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2"/>
    </row>
    <row r="4" spans="1:25" ht="21" customHeight="1" thickBot="1">
      <c r="A4" s="721" t="s">
        <v>60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3"/>
    </row>
    <row r="5" spans="1:25" s="157" customFormat="1" ht="17.25" customHeight="1" thickBot="1" thickTop="1">
      <c r="A5" s="657" t="s">
        <v>59</v>
      </c>
      <c r="B5" s="727" t="s">
        <v>34</v>
      </c>
      <c r="C5" s="728"/>
      <c r="D5" s="728"/>
      <c r="E5" s="728"/>
      <c r="F5" s="728"/>
      <c r="G5" s="728"/>
      <c r="H5" s="728"/>
      <c r="I5" s="728"/>
      <c r="J5" s="729"/>
      <c r="K5" s="729"/>
      <c r="L5" s="729"/>
      <c r="M5" s="730"/>
      <c r="N5" s="727" t="s">
        <v>33</v>
      </c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31"/>
    </row>
    <row r="6" spans="1:25" s="123" customFormat="1" ht="26.25" customHeight="1">
      <c r="A6" s="658"/>
      <c r="B6" s="732" t="s">
        <v>155</v>
      </c>
      <c r="C6" s="733"/>
      <c r="D6" s="733"/>
      <c r="E6" s="733"/>
      <c r="F6" s="733"/>
      <c r="G6" s="713" t="s">
        <v>32</v>
      </c>
      <c r="H6" s="732" t="s">
        <v>156</v>
      </c>
      <c r="I6" s="733"/>
      <c r="J6" s="733"/>
      <c r="K6" s="733"/>
      <c r="L6" s="733"/>
      <c r="M6" s="724" t="s">
        <v>31</v>
      </c>
      <c r="N6" s="732" t="s">
        <v>157</v>
      </c>
      <c r="O6" s="733"/>
      <c r="P6" s="733"/>
      <c r="Q6" s="733"/>
      <c r="R6" s="733"/>
      <c r="S6" s="713" t="s">
        <v>32</v>
      </c>
      <c r="T6" s="732" t="s">
        <v>158</v>
      </c>
      <c r="U6" s="733"/>
      <c r="V6" s="733"/>
      <c r="W6" s="733"/>
      <c r="X6" s="733"/>
      <c r="Y6" s="718" t="s">
        <v>31</v>
      </c>
    </row>
    <row r="7" spans="1:25" s="118" customFormat="1" ht="26.25" customHeight="1">
      <c r="A7" s="659"/>
      <c r="B7" s="705" t="s">
        <v>20</v>
      </c>
      <c r="C7" s="706"/>
      <c r="D7" s="707" t="s">
        <v>19</v>
      </c>
      <c r="E7" s="706"/>
      <c r="F7" s="708" t="s">
        <v>15</v>
      </c>
      <c r="G7" s="714"/>
      <c r="H7" s="705" t="s">
        <v>20</v>
      </c>
      <c r="I7" s="706"/>
      <c r="J7" s="707" t="s">
        <v>19</v>
      </c>
      <c r="K7" s="706"/>
      <c r="L7" s="708" t="s">
        <v>15</v>
      </c>
      <c r="M7" s="725"/>
      <c r="N7" s="705" t="s">
        <v>20</v>
      </c>
      <c r="O7" s="706"/>
      <c r="P7" s="707" t="s">
        <v>19</v>
      </c>
      <c r="Q7" s="706"/>
      <c r="R7" s="708" t="s">
        <v>15</v>
      </c>
      <c r="S7" s="714"/>
      <c r="T7" s="705" t="s">
        <v>20</v>
      </c>
      <c r="U7" s="706"/>
      <c r="V7" s="707" t="s">
        <v>19</v>
      </c>
      <c r="W7" s="706"/>
      <c r="X7" s="708" t="s">
        <v>15</v>
      </c>
      <c r="Y7" s="719"/>
    </row>
    <row r="8" spans="1:25" s="153" customFormat="1" ht="27" thickBot="1">
      <c r="A8" s="660"/>
      <c r="B8" s="156" t="s">
        <v>17</v>
      </c>
      <c r="C8" s="154" t="s">
        <v>16</v>
      </c>
      <c r="D8" s="155" t="s">
        <v>17</v>
      </c>
      <c r="E8" s="154" t="s">
        <v>16</v>
      </c>
      <c r="F8" s="709"/>
      <c r="G8" s="715"/>
      <c r="H8" s="156" t="s">
        <v>17</v>
      </c>
      <c r="I8" s="154" t="s">
        <v>16</v>
      </c>
      <c r="J8" s="155" t="s">
        <v>17</v>
      </c>
      <c r="K8" s="154" t="s">
        <v>16</v>
      </c>
      <c r="L8" s="709"/>
      <c r="M8" s="726"/>
      <c r="N8" s="156" t="s">
        <v>17</v>
      </c>
      <c r="O8" s="154" t="s">
        <v>16</v>
      </c>
      <c r="P8" s="155" t="s">
        <v>17</v>
      </c>
      <c r="Q8" s="154" t="s">
        <v>16</v>
      </c>
      <c r="R8" s="709"/>
      <c r="S8" s="715"/>
      <c r="T8" s="156" t="s">
        <v>17</v>
      </c>
      <c r="U8" s="154" t="s">
        <v>16</v>
      </c>
      <c r="V8" s="155" t="s">
        <v>17</v>
      </c>
      <c r="W8" s="154" t="s">
        <v>16</v>
      </c>
      <c r="X8" s="709"/>
      <c r="Y8" s="720"/>
    </row>
    <row r="9" spans="1:25" s="107" customFormat="1" ht="18" customHeight="1" thickBot="1" thickTop="1">
      <c r="A9" s="185" t="s">
        <v>22</v>
      </c>
      <c r="B9" s="182">
        <f>B10+B14+B25+B38+B49+B54</f>
        <v>484076</v>
      </c>
      <c r="C9" s="181">
        <f>C10+C14+C25+C38+C49+C54</f>
        <v>466828</v>
      </c>
      <c r="D9" s="180">
        <f>D10+D14+D25+D38+D49+D54</f>
        <v>1048</v>
      </c>
      <c r="E9" s="179">
        <f>E10+E14+E25+E38+E49+E54</f>
        <v>973</v>
      </c>
      <c r="F9" s="178">
        <f aca="true" t="shared" si="0" ref="F9:F54">SUM(B9:E9)</f>
        <v>952925</v>
      </c>
      <c r="G9" s="183">
        <f aca="true" t="shared" si="1" ref="G9:G54">F9/$F$9</f>
        <v>1</v>
      </c>
      <c r="H9" s="182">
        <f>H10+H14+H25+H38+H49+H54</f>
        <v>465961</v>
      </c>
      <c r="I9" s="181">
        <f>I10+I14+I25+I38+I49+I54</f>
        <v>433249</v>
      </c>
      <c r="J9" s="180">
        <f>J10+J14+J25+J38+J49+J54</f>
        <v>419</v>
      </c>
      <c r="K9" s="179">
        <f>K10+K14+K25+K38+K49+K54</f>
        <v>267</v>
      </c>
      <c r="L9" s="178">
        <f aca="true" t="shared" si="2" ref="L9:L54">SUM(H9:K9)</f>
        <v>899896</v>
      </c>
      <c r="M9" s="184">
        <f aca="true" t="shared" si="3" ref="M9:M54">IF(ISERROR(F9/L9-1),"         /0",(F9/L9-1))</f>
        <v>0.05892792055970908</v>
      </c>
      <c r="N9" s="182">
        <f>N10+N14+N25+N38+N49+N54</f>
        <v>2473906</v>
      </c>
      <c r="O9" s="181">
        <f>O10+O14+O25+O38+O49+O54</f>
        <v>2378391</v>
      </c>
      <c r="P9" s="180">
        <f>P10+P14+P25+P38+P49+P54</f>
        <v>5791</v>
      </c>
      <c r="Q9" s="179">
        <f>Q10+Q14+Q25+Q38+Q49+Q54</f>
        <v>6285</v>
      </c>
      <c r="R9" s="178">
        <f aca="true" t="shared" si="4" ref="R9:R54">SUM(N9:Q9)</f>
        <v>4864373</v>
      </c>
      <c r="S9" s="183">
        <f aca="true" t="shared" si="5" ref="S9:S54">R9/$R$9</f>
        <v>1</v>
      </c>
      <c r="T9" s="182">
        <f>T10+T14+T25+T38+T49+T54</f>
        <v>2358884</v>
      </c>
      <c r="U9" s="181">
        <f>U10+U14+U25+U38+U49+U54</f>
        <v>2203505</v>
      </c>
      <c r="V9" s="180">
        <f>V10+V14+V25+V38+V49+V54</f>
        <v>14366</v>
      </c>
      <c r="W9" s="179">
        <f>W10+W14+W25+W38+W49+W54</f>
        <v>9865</v>
      </c>
      <c r="X9" s="178">
        <f aca="true" t="shared" si="6" ref="X9:X54">SUM(T9:W9)</f>
        <v>4586620</v>
      </c>
      <c r="Y9" s="177">
        <f>IF(ISERROR(R9/X9-1),"         /0",(R9/X9-1))</f>
        <v>0.06055722950669562</v>
      </c>
    </row>
    <row r="10" spans="1:25" s="167" customFormat="1" ht="19.5" customHeight="1">
      <c r="A10" s="176" t="s">
        <v>56</v>
      </c>
      <c r="B10" s="173">
        <f>SUM(B11:B13)</f>
        <v>131323</v>
      </c>
      <c r="C10" s="172">
        <f>SUM(C11:C13)</f>
        <v>134087</v>
      </c>
      <c r="D10" s="171">
        <f>SUM(D11:D13)</f>
        <v>246</v>
      </c>
      <c r="E10" s="170">
        <f>SUM(E11:E13)</f>
        <v>200</v>
      </c>
      <c r="F10" s="169">
        <f t="shared" si="0"/>
        <v>265856</v>
      </c>
      <c r="G10" s="174">
        <f t="shared" si="1"/>
        <v>0.2789894272896608</v>
      </c>
      <c r="H10" s="173">
        <f>SUM(H11:H13)</f>
        <v>140290</v>
      </c>
      <c r="I10" s="172">
        <f>SUM(I11:I13)</f>
        <v>132897</v>
      </c>
      <c r="J10" s="171">
        <f>SUM(J11:J13)</f>
        <v>11</v>
      </c>
      <c r="K10" s="170">
        <f>SUM(K11:K13)</f>
        <v>50</v>
      </c>
      <c r="L10" s="169">
        <f t="shared" si="2"/>
        <v>273248</v>
      </c>
      <c r="M10" s="175">
        <f t="shared" si="3"/>
        <v>-0.02705234805012302</v>
      </c>
      <c r="N10" s="173">
        <f>SUM(N11:N13)</f>
        <v>672940</v>
      </c>
      <c r="O10" s="172">
        <f>SUM(O11:O13)</f>
        <v>657926</v>
      </c>
      <c r="P10" s="171">
        <f>SUM(P11:P13)</f>
        <v>589</v>
      </c>
      <c r="Q10" s="170">
        <f>SUM(Q11:Q13)</f>
        <v>898</v>
      </c>
      <c r="R10" s="169">
        <f t="shared" si="4"/>
        <v>1332353</v>
      </c>
      <c r="S10" s="174">
        <f t="shared" si="5"/>
        <v>0.27390025394845335</v>
      </c>
      <c r="T10" s="173">
        <f>SUM(T11:T13)</f>
        <v>710460</v>
      </c>
      <c r="U10" s="172">
        <f>SUM(U11:U13)</f>
        <v>660708</v>
      </c>
      <c r="V10" s="171">
        <f>SUM(V11:V13)</f>
        <v>873</v>
      </c>
      <c r="W10" s="170">
        <f>SUM(W11:W13)</f>
        <v>1449</v>
      </c>
      <c r="X10" s="169">
        <f t="shared" si="6"/>
        <v>1373490</v>
      </c>
      <c r="Y10" s="246">
        <f aca="true" t="shared" si="7" ref="Y10:Y54">IF(ISERROR(R10/X10-1),"         /0",IF(R10/X10&gt;5,"  *  ",(R10/X10-1)))</f>
        <v>-0.029950709506439854</v>
      </c>
    </row>
    <row r="11" spans="1:25" ht="19.5" customHeight="1">
      <c r="A11" s="335" t="s">
        <v>357</v>
      </c>
      <c r="B11" s="336">
        <v>124458</v>
      </c>
      <c r="C11" s="337">
        <v>127776</v>
      </c>
      <c r="D11" s="338">
        <v>246</v>
      </c>
      <c r="E11" s="359">
        <v>200</v>
      </c>
      <c r="F11" s="360">
        <f t="shared" si="0"/>
        <v>252680</v>
      </c>
      <c r="G11" s="339">
        <f t="shared" si="1"/>
        <v>0.26516252590707556</v>
      </c>
      <c r="H11" s="336">
        <v>134362</v>
      </c>
      <c r="I11" s="337">
        <v>127760</v>
      </c>
      <c r="J11" s="338">
        <v>11</v>
      </c>
      <c r="K11" s="359">
        <v>50</v>
      </c>
      <c r="L11" s="360">
        <f t="shared" si="2"/>
        <v>262183</v>
      </c>
      <c r="M11" s="361">
        <f t="shared" si="3"/>
        <v>-0.036245675730310456</v>
      </c>
      <c r="N11" s="336">
        <v>635119</v>
      </c>
      <c r="O11" s="337">
        <v>625180</v>
      </c>
      <c r="P11" s="338">
        <v>582</v>
      </c>
      <c r="Q11" s="359">
        <v>898</v>
      </c>
      <c r="R11" s="360">
        <f t="shared" si="4"/>
        <v>1261779</v>
      </c>
      <c r="S11" s="339">
        <f t="shared" si="5"/>
        <v>0.25939190929642936</v>
      </c>
      <c r="T11" s="356">
        <v>680946</v>
      </c>
      <c r="U11" s="337">
        <v>636399</v>
      </c>
      <c r="V11" s="338">
        <v>868</v>
      </c>
      <c r="W11" s="359">
        <v>1449</v>
      </c>
      <c r="X11" s="360">
        <f t="shared" si="6"/>
        <v>1319662</v>
      </c>
      <c r="Y11" s="341">
        <f t="shared" si="7"/>
        <v>-0.04386198890321913</v>
      </c>
    </row>
    <row r="12" spans="1:25" ht="19.5" customHeight="1">
      <c r="A12" s="342" t="s">
        <v>358</v>
      </c>
      <c r="B12" s="343">
        <v>5133</v>
      </c>
      <c r="C12" s="344">
        <v>4061</v>
      </c>
      <c r="D12" s="345">
        <v>0</v>
      </c>
      <c r="E12" s="362">
        <v>0</v>
      </c>
      <c r="F12" s="363">
        <f t="shared" si="0"/>
        <v>9194</v>
      </c>
      <c r="G12" s="346">
        <f t="shared" si="1"/>
        <v>0.009648188472335178</v>
      </c>
      <c r="H12" s="343">
        <v>4099</v>
      </c>
      <c r="I12" s="344">
        <v>3176</v>
      </c>
      <c r="J12" s="345"/>
      <c r="K12" s="362"/>
      <c r="L12" s="363">
        <f t="shared" si="2"/>
        <v>7275</v>
      </c>
      <c r="M12" s="364">
        <f t="shared" si="3"/>
        <v>0.26378006872852233</v>
      </c>
      <c r="N12" s="343">
        <v>26948</v>
      </c>
      <c r="O12" s="344">
        <v>21758</v>
      </c>
      <c r="P12" s="345">
        <v>0</v>
      </c>
      <c r="Q12" s="362">
        <v>0</v>
      </c>
      <c r="R12" s="363">
        <f t="shared" si="4"/>
        <v>48706</v>
      </c>
      <c r="S12" s="346">
        <f t="shared" si="5"/>
        <v>0.010012801238720797</v>
      </c>
      <c r="T12" s="357">
        <v>20500</v>
      </c>
      <c r="U12" s="344">
        <v>15741</v>
      </c>
      <c r="V12" s="345"/>
      <c r="W12" s="362"/>
      <c r="X12" s="363">
        <f t="shared" si="6"/>
        <v>36241</v>
      </c>
      <c r="Y12" s="348">
        <f t="shared" si="7"/>
        <v>0.343947462818355</v>
      </c>
    </row>
    <row r="13" spans="1:25" ht="19.5" customHeight="1" thickBot="1">
      <c r="A13" s="349" t="s">
        <v>359</v>
      </c>
      <c r="B13" s="350">
        <v>1732</v>
      </c>
      <c r="C13" s="351">
        <v>2250</v>
      </c>
      <c r="D13" s="352">
        <v>0</v>
      </c>
      <c r="E13" s="365">
        <v>0</v>
      </c>
      <c r="F13" s="366">
        <f t="shared" si="0"/>
        <v>3982</v>
      </c>
      <c r="G13" s="353">
        <f t="shared" si="1"/>
        <v>0.00417871291025002</v>
      </c>
      <c r="H13" s="350">
        <v>1829</v>
      </c>
      <c r="I13" s="351">
        <v>1961</v>
      </c>
      <c r="J13" s="352">
        <v>0</v>
      </c>
      <c r="K13" s="365">
        <v>0</v>
      </c>
      <c r="L13" s="366">
        <f t="shared" si="2"/>
        <v>3790</v>
      </c>
      <c r="M13" s="367">
        <f t="shared" si="3"/>
        <v>0.05065963060686007</v>
      </c>
      <c r="N13" s="350">
        <v>10873</v>
      </c>
      <c r="O13" s="351">
        <v>10988</v>
      </c>
      <c r="P13" s="352">
        <v>7</v>
      </c>
      <c r="Q13" s="365">
        <v>0</v>
      </c>
      <c r="R13" s="366">
        <f t="shared" si="4"/>
        <v>21868</v>
      </c>
      <c r="S13" s="353">
        <f t="shared" si="5"/>
        <v>0.004495543413303215</v>
      </c>
      <c r="T13" s="358">
        <v>9014</v>
      </c>
      <c r="U13" s="351">
        <v>8568</v>
      </c>
      <c r="V13" s="352">
        <v>5</v>
      </c>
      <c r="W13" s="365">
        <v>0</v>
      </c>
      <c r="X13" s="366">
        <f t="shared" si="6"/>
        <v>17587</v>
      </c>
      <c r="Y13" s="355">
        <f t="shared" si="7"/>
        <v>0.24341843407062025</v>
      </c>
    </row>
    <row r="14" spans="1:25" s="167" customFormat="1" ht="19.5" customHeight="1">
      <c r="A14" s="176" t="s">
        <v>55</v>
      </c>
      <c r="B14" s="173">
        <f>SUM(B15:B24)</f>
        <v>121094</v>
      </c>
      <c r="C14" s="172">
        <f>SUM(C15:C24)</f>
        <v>122334</v>
      </c>
      <c r="D14" s="171">
        <f>SUM(D15:D24)</f>
        <v>335</v>
      </c>
      <c r="E14" s="170">
        <f>SUM(E15:E24)</f>
        <v>517</v>
      </c>
      <c r="F14" s="169">
        <f t="shared" si="0"/>
        <v>244280</v>
      </c>
      <c r="G14" s="174">
        <f t="shared" si="1"/>
        <v>0.2563475614555185</v>
      </c>
      <c r="H14" s="173">
        <f>SUM(H15:H24)</f>
        <v>113523</v>
      </c>
      <c r="I14" s="172">
        <f>SUM(I15:I24)</f>
        <v>113073</v>
      </c>
      <c r="J14" s="171">
        <f>SUM(J15:J24)</f>
        <v>364</v>
      </c>
      <c r="K14" s="170">
        <f>SUM(K15:K24)</f>
        <v>178</v>
      </c>
      <c r="L14" s="169">
        <f t="shared" si="2"/>
        <v>227138</v>
      </c>
      <c r="M14" s="175">
        <f t="shared" si="3"/>
        <v>0.07546953834232939</v>
      </c>
      <c r="N14" s="173">
        <f>SUM(N15:N24)</f>
        <v>636745</v>
      </c>
      <c r="O14" s="172">
        <f>SUM(O15:O24)</f>
        <v>633681</v>
      </c>
      <c r="P14" s="171">
        <f>SUM(P15:P24)</f>
        <v>2103</v>
      </c>
      <c r="Q14" s="170">
        <f>SUM(Q15:Q24)</f>
        <v>2461</v>
      </c>
      <c r="R14" s="169">
        <f t="shared" si="4"/>
        <v>1274990</v>
      </c>
      <c r="S14" s="174">
        <f t="shared" si="5"/>
        <v>0.2621077783303213</v>
      </c>
      <c r="T14" s="173">
        <f>SUM(T15:T24)</f>
        <v>594233</v>
      </c>
      <c r="U14" s="172">
        <f>SUM(U15:U24)</f>
        <v>588944</v>
      </c>
      <c r="V14" s="171">
        <f>SUM(V15:V24)</f>
        <v>4343</v>
      </c>
      <c r="W14" s="170">
        <f>SUM(W15:W24)</f>
        <v>3434</v>
      </c>
      <c r="X14" s="169">
        <f t="shared" si="6"/>
        <v>1190954</v>
      </c>
      <c r="Y14" s="168">
        <f t="shared" si="7"/>
        <v>0.07056191926808264</v>
      </c>
    </row>
    <row r="15" spans="1:25" ht="19.5" customHeight="1">
      <c r="A15" s="335" t="s">
        <v>360</v>
      </c>
      <c r="B15" s="336">
        <v>29878</v>
      </c>
      <c r="C15" s="337">
        <v>28209</v>
      </c>
      <c r="D15" s="338">
        <v>40</v>
      </c>
      <c r="E15" s="359">
        <v>2</v>
      </c>
      <c r="F15" s="360">
        <f t="shared" si="0"/>
        <v>58129</v>
      </c>
      <c r="G15" s="339">
        <f t="shared" si="1"/>
        <v>0.06100060340530472</v>
      </c>
      <c r="H15" s="336">
        <v>27811</v>
      </c>
      <c r="I15" s="337">
        <v>26938</v>
      </c>
      <c r="J15" s="338">
        <v>52</v>
      </c>
      <c r="K15" s="359">
        <v>0</v>
      </c>
      <c r="L15" s="360">
        <f t="shared" si="2"/>
        <v>54801</v>
      </c>
      <c r="M15" s="361">
        <f t="shared" si="3"/>
        <v>0.060728818817174846</v>
      </c>
      <c r="N15" s="336">
        <v>165405</v>
      </c>
      <c r="O15" s="337">
        <v>152201</v>
      </c>
      <c r="P15" s="338">
        <v>141</v>
      </c>
      <c r="Q15" s="359">
        <v>18</v>
      </c>
      <c r="R15" s="360">
        <f t="shared" si="4"/>
        <v>317765</v>
      </c>
      <c r="S15" s="339">
        <f t="shared" si="5"/>
        <v>0.0653249658280728</v>
      </c>
      <c r="T15" s="356">
        <v>128104</v>
      </c>
      <c r="U15" s="337">
        <v>124662</v>
      </c>
      <c r="V15" s="338">
        <v>139</v>
      </c>
      <c r="W15" s="359">
        <v>107</v>
      </c>
      <c r="X15" s="360">
        <f t="shared" si="6"/>
        <v>253012</v>
      </c>
      <c r="Y15" s="341">
        <f t="shared" si="7"/>
        <v>0.2559285725578233</v>
      </c>
    </row>
    <row r="16" spans="1:25" ht="19.5" customHeight="1">
      <c r="A16" s="342" t="s">
        <v>361</v>
      </c>
      <c r="B16" s="343">
        <v>29536</v>
      </c>
      <c r="C16" s="344">
        <v>26906</v>
      </c>
      <c r="D16" s="345">
        <v>251</v>
      </c>
      <c r="E16" s="362">
        <v>256</v>
      </c>
      <c r="F16" s="363">
        <f t="shared" si="0"/>
        <v>56949</v>
      </c>
      <c r="G16" s="346">
        <f t="shared" si="1"/>
        <v>0.059762310779966944</v>
      </c>
      <c r="H16" s="343">
        <v>24780</v>
      </c>
      <c r="I16" s="344">
        <v>23035</v>
      </c>
      <c r="J16" s="345"/>
      <c r="K16" s="362"/>
      <c r="L16" s="363">
        <f t="shared" si="2"/>
        <v>47815</v>
      </c>
      <c r="M16" s="364">
        <f t="shared" si="3"/>
        <v>0.19102792010875258</v>
      </c>
      <c r="N16" s="343">
        <v>140335</v>
      </c>
      <c r="O16" s="344">
        <v>144532</v>
      </c>
      <c r="P16" s="345">
        <v>455</v>
      </c>
      <c r="Q16" s="362">
        <v>563</v>
      </c>
      <c r="R16" s="363">
        <f t="shared" si="4"/>
        <v>285885</v>
      </c>
      <c r="S16" s="346">
        <f t="shared" si="5"/>
        <v>0.05877119209402733</v>
      </c>
      <c r="T16" s="357">
        <v>129579</v>
      </c>
      <c r="U16" s="344">
        <v>132528</v>
      </c>
      <c r="V16" s="345">
        <v>27</v>
      </c>
      <c r="W16" s="362">
        <v>10</v>
      </c>
      <c r="X16" s="363">
        <f t="shared" si="6"/>
        <v>262144</v>
      </c>
      <c r="Y16" s="348">
        <f t="shared" si="7"/>
        <v>0.09056472778320312</v>
      </c>
    </row>
    <row r="17" spans="1:25" ht="19.5" customHeight="1">
      <c r="A17" s="342" t="s">
        <v>362</v>
      </c>
      <c r="B17" s="343">
        <v>17681</v>
      </c>
      <c r="C17" s="344">
        <v>18519</v>
      </c>
      <c r="D17" s="345">
        <v>15</v>
      </c>
      <c r="E17" s="362">
        <v>95</v>
      </c>
      <c r="F17" s="363">
        <f t="shared" si="0"/>
        <v>36310</v>
      </c>
      <c r="G17" s="346">
        <f t="shared" si="1"/>
        <v>0.038103733242385286</v>
      </c>
      <c r="H17" s="343">
        <v>17267</v>
      </c>
      <c r="I17" s="344">
        <v>18007</v>
      </c>
      <c r="J17" s="345">
        <v>198</v>
      </c>
      <c r="K17" s="362">
        <v>174</v>
      </c>
      <c r="L17" s="363">
        <f t="shared" si="2"/>
        <v>35646</v>
      </c>
      <c r="M17" s="364">
        <f t="shared" si="3"/>
        <v>0.01862761600179552</v>
      </c>
      <c r="N17" s="343">
        <v>90016</v>
      </c>
      <c r="O17" s="344">
        <v>90083</v>
      </c>
      <c r="P17" s="345">
        <v>93</v>
      </c>
      <c r="Q17" s="362">
        <v>184</v>
      </c>
      <c r="R17" s="363">
        <f t="shared" si="4"/>
        <v>180376</v>
      </c>
      <c r="S17" s="346">
        <f t="shared" si="5"/>
        <v>0.03708103798783523</v>
      </c>
      <c r="T17" s="357">
        <v>96345</v>
      </c>
      <c r="U17" s="344">
        <v>96321</v>
      </c>
      <c r="V17" s="345">
        <v>322</v>
      </c>
      <c r="W17" s="362">
        <v>462</v>
      </c>
      <c r="X17" s="363">
        <f t="shared" si="6"/>
        <v>193450</v>
      </c>
      <c r="Y17" s="348">
        <f t="shared" si="7"/>
        <v>-0.06758335487205991</v>
      </c>
    </row>
    <row r="18" spans="1:25" ht="19.5" customHeight="1">
      <c r="A18" s="342" t="s">
        <v>363</v>
      </c>
      <c r="B18" s="343">
        <v>16792</v>
      </c>
      <c r="C18" s="344">
        <v>17686</v>
      </c>
      <c r="D18" s="345">
        <v>7</v>
      </c>
      <c r="E18" s="362">
        <v>6</v>
      </c>
      <c r="F18" s="363">
        <f>SUM(B18:E18)</f>
        <v>34491</v>
      </c>
      <c r="G18" s="346">
        <f>F18/$F$9</f>
        <v>0.036194873678411205</v>
      </c>
      <c r="H18" s="343">
        <v>17354</v>
      </c>
      <c r="I18" s="344">
        <v>16925</v>
      </c>
      <c r="J18" s="345">
        <v>0</v>
      </c>
      <c r="K18" s="362">
        <v>0</v>
      </c>
      <c r="L18" s="363">
        <f>SUM(H18:K18)</f>
        <v>34279</v>
      </c>
      <c r="M18" s="364">
        <f>IF(ISERROR(F18/L18-1),"         /0",(F18/L18-1))</f>
        <v>0.006184544473292641</v>
      </c>
      <c r="N18" s="343">
        <v>93900</v>
      </c>
      <c r="O18" s="344">
        <v>91240</v>
      </c>
      <c r="P18" s="345">
        <v>94</v>
      </c>
      <c r="Q18" s="362">
        <v>158</v>
      </c>
      <c r="R18" s="363">
        <f>SUM(N18:Q18)</f>
        <v>185392</v>
      </c>
      <c r="S18" s="346">
        <f>R18/$R$9</f>
        <v>0.03811220891161101</v>
      </c>
      <c r="T18" s="357">
        <v>88644</v>
      </c>
      <c r="U18" s="344">
        <v>80351</v>
      </c>
      <c r="V18" s="345">
        <v>17</v>
      </c>
      <c r="W18" s="362">
        <v>0</v>
      </c>
      <c r="X18" s="363">
        <f>SUM(T18:W18)</f>
        <v>169012</v>
      </c>
      <c r="Y18" s="348">
        <f>IF(ISERROR(R18/X18-1),"         /0",IF(R18/X18&gt;5,"  *  ",(R18/X18-1)))</f>
        <v>0.09691619529974194</v>
      </c>
    </row>
    <row r="19" spans="1:25" ht="19.5" customHeight="1">
      <c r="A19" s="342" t="s">
        <v>364</v>
      </c>
      <c r="B19" s="343">
        <v>14468</v>
      </c>
      <c r="C19" s="344">
        <v>15826</v>
      </c>
      <c r="D19" s="345">
        <v>4</v>
      </c>
      <c r="E19" s="362">
        <v>138</v>
      </c>
      <c r="F19" s="363">
        <f>SUM(B19:E19)</f>
        <v>30436</v>
      </c>
      <c r="G19" s="346">
        <f>F19/$F$9</f>
        <v>0.031939554529475035</v>
      </c>
      <c r="H19" s="343">
        <v>12227</v>
      </c>
      <c r="I19" s="344">
        <v>11638</v>
      </c>
      <c r="J19" s="345"/>
      <c r="K19" s="362"/>
      <c r="L19" s="363">
        <f>SUM(H19:K19)</f>
        <v>23865</v>
      </c>
      <c r="M19" s="364">
        <f>IF(ISERROR(F19/L19-1),"         /0",(F19/L19-1))</f>
        <v>0.27534045673580554</v>
      </c>
      <c r="N19" s="343">
        <v>78329</v>
      </c>
      <c r="O19" s="344">
        <v>81412</v>
      </c>
      <c r="P19" s="345">
        <v>179</v>
      </c>
      <c r="Q19" s="362">
        <v>205</v>
      </c>
      <c r="R19" s="363">
        <f>SUM(N19:Q19)</f>
        <v>160125</v>
      </c>
      <c r="S19" s="346">
        <f>R19/$R$9</f>
        <v>0.032917911517064996</v>
      </c>
      <c r="T19" s="357">
        <v>76302</v>
      </c>
      <c r="U19" s="344">
        <v>72480</v>
      </c>
      <c r="V19" s="345">
        <v>7</v>
      </c>
      <c r="W19" s="362">
        <v>6</v>
      </c>
      <c r="X19" s="363">
        <f>SUM(T19:W19)</f>
        <v>148795</v>
      </c>
      <c r="Y19" s="348">
        <f>IF(ISERROR(R19/X19-1),"         /0",IF(R19/X19&gt;5,"  *  ",(R19/X19-1)))</f>
        <v>0.07614503175509935</v>
      </c>
    </row>
    <row r="20" spans="1:25" ht="19.5" customHeight="1">
      <c r="A20" s="342" t="s">
        <v>365</v>
      </c>
      <c r="B20" s="343">
        <v>8553</v>
      </c>
      <c r="C20" s="344">
        <v>10773</v>
      </c>
      <c r="D20" s="345">
        <v>18</v>
      </c>
      <c r="E20" s="362">
        <v>20</v>
      </c>
      <c r="F20" s="363">
        <f>SUM(B20:E20)</f>
        <v>19364</v>
      </c>
      <c r="G20" s="346">
        <f>F20/$F$9</f>
        <v>0.02032059186189889</v>
      </c>
      <c r="H20" s="343">
        <v>10457</v>
      </c>
      <c r="I20" s="344">
        <v>12652</v>
      </c>
      <c r="J20" s="345">
        <v>0</v>
      </c>
      <c r="K20" s="362">
        <v>0</v>
      </c>
      <c r="L20" s="363">
        <f>SUM(H20:K20)</f>
        <v>23109</v>
      </c>
      <c r="M20" s="364">
        <f>IF(ISERROR(F20/L20-1),"         /0",(F20/L20-1))</f>
        <v>-0.16205807261240213</v>
      </c>
      <c r="N20" s="343">
        <v>50256</v>
      </c>
      <c r="O20" s="344">
        <v>55084</v>
      </c>
      <c r="P20" s="345">
        <v>1140</v>
      </c>
      <c r="Q20" s="362">
        <v>1333</v>
      </c>
      <c r="R20" s="363">
        <f>SUM(N20:Q20)</f>
        <v>107813</v>
      </c>
      <c r="S20" s="346">
        <f>R20/$R$9</f>
        <v>0.022163801994625</v>
      </c>
      <c r="T20" s="357">
        <v>55300</v>
      </c>
      <c r="U20" s="344">
        <v>61848</v>
      </c>
      <c r="V20" s="345">
        <v>3653</v>
      </c>
      <c r="W20" s="362">
        <v>2781</v>
      </c>
      <c r="X20" s="363">
        <f>SUM(T20:W20)</f>
        <v>123582</v>
      </c>
      <c r="Y20" s="348">
        <f>IF(ISERROR(R20/X20-1),"         /0",IF(R20/X20&gt;5,"  *  ",(R20/X20-1)))</f>
        <v>-0.1275994885986632</v>
      </c>
    </row>
    <row r="21" spans="1:25" ht="19.5" customHeight="1">
      <c r="A21" s="342" t="s">
        <v>366</v>
      </c>
      <c r="B21" s="343">
        <v>2393</v>
      </c>
      <c r="C21" s="344">
        <v>2192</v>
      </c>
      <c r="D21" s="345">
        <v>0</v>
      </c>
      <c r="E21" s="362">
        <v>0</v>
      </c>
      <c r="F21" s="363">
        <f t="shared" si="0"/>
        <v>4585</v>
      </c>
      <c r="G21" s="346">
        <f t="shared" si="1"/>
        <v>0.004811501429808222</v>
      </c>
      <c r="H21" s="343">
        <v>2303</v>
      </c>
      <c r="I21" s="344">
        <v>2552</v>
      </c>
      <c r="J21" s="345">
        <v>114</v>
      </c>
      <c r="K21" s="362">
        <v>4</v>
      </c>
      <c r="L21" s="363">
        <f t="shared" si="2"/>
        <v>4973</v>
      </c>
      <c r="M21" s="364">
        <f t="shared" si="3"/>
        <v>-0.07802131510154842</v>
      </c>
      <c r="N21" s="343">
        <v>12003</v>
      </c>
      <c r="O21" s="344">
        <v>11068</v>
      </c>
      <c r="P21" s="345">
        <v>1</v>
      </c>
      <c r="Q21" s="362">
        <v>0</v>
      </c>
      <c r="R21" s="363">
        <f t="shared" si="4"/>
        <v>23072</v>
      </c>
      <c r="S21" s="346">
        <f t="shared" si="5"/>
        <v>0.004743057327223878</v>
      </c>
      <c r="T21" s="357">
        <v>13376</v>
      </c>
      <c r="U21" s="344">
        <v>13622</v>
      </c>
      <c r="V21" s="345">
        <v>178</v>
      </c>
      <c r="W21" s="362">
        <v>68</v>
      </c>
      <c r="X21" s="363">
        <f t="shared" si="6"/>
        <v>27244</v>
      </c>
      <c r="Y21" s="348">
        <f t="shared" si="7"/>
        <v>-0.1531346351490236</v>
      </c>
    </row>
    <row r="22" spans="1:25" ht="19.5" customHeight="1">
      <c r="A22" s="342" t="s">
        <v>367</v>
      </c>
      <c r="B22" s="343">
        <v>1131</v>
      </c>
      <c r="C22" s="344">
        <v>1222</v>
      </c>
      <c r="D22" s="345">
        <v>0</v>
      </c>
      <c r="E22" s="362">
        <v>0</v>
      </c>
      <c r="F22" s="363">
        <f t="shared" si="0"/>
        <v>2353</v>
      </c>
      <c r="G22" s="346">
        <f t="shared" si="1"/>
        <v>0.0024692394469659207</v>
      </c>
      <c r="H22" s="343">
        <v>725</v>
      </c>
      <c r="I22" s="344">
        <v>781</v>
      </c>
      <c r="J22" s="345"/>
      <c r="K22" s="362"/>
      <c r="L22" s="363">
        <f t="shared" si="2"/>
        <v>1506</v>
      </c>
      <c r="M22" s="364">
        <f t="shared" si="3"/>
        <v>0.5624169986719787</v>
      </c>
      <c r="N22" s="343">
        <v>3435</v>
      </c>
      <c r="O22" s="344">
        <v>3780</v>
      </c>
      <c r="P22" s="345">
        <v>0</v>
      </c>
      <c r="Q22" s="362">
        <v>0</v>
      </c>
      <c r="R22" s="363">
        <f t="shared" si="4"/>
        <v>7215</v>
      </c>
      <c r="S22" s="346">
        <f t="shared" si="5"/>
        <v>0.0014832332964597903</v>
      </c>
      <c r="T22" s="357">
        <v>3572</v>
      </c>
      <c r="U22" s="344">
        <v>3923</v>
      </c>
      <c r="V22" s="345"/>
      <c r="W22" s="362"/>
      <c r="X22" s="363">
        <f t="shared" si="6"/>
        <v>7495</v>
      </c>
      <c r="Y22" s="348">
        <f t="shared" si="7"/>
        <v>-0.03735823882588396</v>
      </c>
    </row>
    <row r="23" spans="1:25" ht="19.5" customHeight="1">
      <c r="A23" s="342" t="s">
        <v>368</v>
      </c>
      <c r="B23" s="343">
        <v>618</v>
      </c>
      <c r="C23" s="344">
        <v>988</v>
      </c>
      <c r="D23" s="345">
        <v>0</v>
      </c>
      <c r="E23" s="362">
        <v>0</v>
      </c>
      <c r="F23" s="363">
        <f>SUM(B23:E23)</f>
        <v>1606</v>
      </c>
      <c r="G23" s="346">
        <f>F23/$F$9</f>
        <v>0.0016853372510953117</v>
      </c>
      <c r="H23" s="343">
        <v>545</v>
      </c>
      <c r="I23" s="344">
        <v>540</v>
      </c>
      <c r="J23" s="345">
        <v>0</v>
      </c>
      <c r="K23" s="362"/>
      <c r="L23" s="363">
        <f>SUM(H23:K23)</f>
        <v>1085</v>
      </c>
      <c r="M23" s="364">
        <f>IF(ISERROR(F23/L23-1),"         /0",(F23/L23-1))</f>
        <v>0.48018433179723496</v>
      </c>
      <c r="N23" s="343">
        <v>2943</v>
      </c>
      <c r="O23" s="344">
        <v>4240</v>
      </c>
      <c r="P23" s="345">
        <v>0</v>
      </c>
      <c r="Q23" s="362">
        <v>0</v>
      </c>
      <c r="R23" s="363">
        <f>SUM(N23:Q23)</f>
        <v>7183</v>
      </c>
      <c r="S23" s="346">
        <f>R23/$R$9</f>
        <v>0.0014766548535648891</v>
      </c>
      <c r="T23" s="357">
        <v>2820</v>
      </c>
      <c r="U23" s="344">
        <v>3180</v>
      </c>
      <c r="V23" s="345">
        <v>0</v>
      </c>
      <c r="W23" s="362">
        <v>0</v>
      </c>
      <c r="X23" s="363">
        <f>SUM(T23:W23)</f>
        <v>6000</v>
      </c>
      <c r="Y23" s="348">
        <f>IF(ISERROR(R23/X23-1),"         /0",IF(R23/X23&gt;5,"  *  ",(R23/X23-1)))</f>
        <v>0.1971666666666667</v>
      </c>
    </row>
    <row r="24" spans="1:25" ht="19.5" customHeight="1" thickBot="1">
      <c r="A24" s="349" t="s">
        <v>51</v>
      </c>
      <c r="B24" s="350">
        <v>44</v>
      </c>
      <c r="C24" s="351">
        <v>13</v>
      </c>
      <c r="D24" s="352">
        <v>0</v>
      </c>
      <c r="E24" s="365">
        <v>0</v>
      </c>
      <c r="F24" s="366">
        <f t="shared" si="0"/>
        <v>57</v>
      </c>
      <c r="G24" s="353">
        <f t="shared" si="1"/>
        <v>5.981583020699425E-05</v>
      </c>
      <c r="H24" s="350">
        <v>54</v>
      </c>
      <c r="I24" s="351">
        <v>5</v>
      </c>
      <c r="J24" s="352"/>
      <c r="K24" s="365"/>
      <c r="L24" s="366">
        <f t="shared" si="2"/>
        <v>59</v>
      </c>
      <c r="M24" s="367">
        <f t="shared" si="3"/>
        <v>-0.03389830508474578</v>
      </c>
      <c r="N24" s="350">
        <v>123</v>
      </c>
      <c r="O24" s="351">
        <v>41</v>
      </c>
      <c r="P24" s="352"/>
      <c r="Q24" s="365">
        <v>0</v>
      </c>
      <c r="R24" s="366">
        <f t="shared" si="4"/>
        <v>164</v>
      </c>
      <c r="S24" s="353">
        <f t="shared" si="5"/>
        <v>3.3714519836369455E-05</v>
      </c>
      <c r="T24" s="358">
        <v>191</v>
      </c>
      <c r="U24" s="351">
        <v>29</v>
      </c>
      <c r="V24" s="352"/>
      <c r="W24" s="365"/>
      <c r="X24" s="366">
        <f t="shared" si="6"/>
        <v>220</v>
      </c>
      <c r="Y24" s="355">
        <f t="shared" si="7"/>
        <v>-0.2545454545454545</v>
      </c>
    </row>
    <row r="25" spans="1:25" s="167" customFormat="1" ht="19.5" customHeight="1">
      <c r="A25" s="176" t="s">
        <v>54</v>
      </c>
      <c r="B25" s="173">
        <f>SUM(B26:B37)</f>
        <v>71038</v>
      </c>
      <c r="C25" s="172">
        <f>SUM(C26:C37)</f>
        <v>58538</v>
      </c>
      <c r="D25" s="171">
        <f>SUM(D26:D37)</f>
        <v>32</v>
      </c>
      <c r="E25" s="170">
        <f>SUM(E26:E37)</f>
        <v>0</v>
      </c>
      <c r="F25" s="169">
        <f t="shared" si="0"/>
        <v>129608</v>
      </c>
      <c r="G25" s="174">
        <f t="shared" si="1"/>
        <v>0.13601070388540545</v>
      </c>
      <c r="H25" s="173">
        <f>SUM(H26:H37)</f>
        <v>60500</v>
      </c>
      <c r="I25" s="172">
        <f>SUM(I26:I37)</f>
        <v>47126</v>
      </c>
      <c r="J25" s="171">
        <f>SUM(J26:J37)</f>
        <v>1</v>
      </c>
      <c r="K25" s="170">
        <f>SUM(K26:K37)</f>
        <v>0</v>
      </c>
      <c r="L25" s="169">
        <f t="shared" si="2"/>
        <v>107627</v>
      </c>
      <c r="M25" s="175">
        <f t="shared" si="3"/>
        <v>0.20423313852471958</v>
      </c>
      <c r="N25" s="173">
        <f>SUM(N26:N37)</f>
        <v>345197</v>
      </c>
      <c r="O25" s="172">
        <f>SUM(O26:O37)</f>
        <v>302921</v>
      </c>
      <c r="P25" s="171">
        <f>SUM(P26:P37)</f>
        <v>108</v>
      </c>
      <c r="Q25" s="170">
        <f>SUM(Q26:Q37)</f>
        <v>0</v>
      </c>
      <c r="R25" s="169">
        <f t="shared" si="4"/>
        <v>648226</v>
      </c>
      <c r="S25" s="174">
        <f t="shared" si="5"/>
        <v>0.13325992887469773</v>
      </c>
      <c r="T25" s="173">
        <f>SUM(T26:T37)</f>
        <v>302740</v>
      </c>
      <c r="U25" s="172">
        <f>SUM(U26:U37)</f>
        <v>247431</v>
      </c>
      <c r="V25" s="171">
        <f>SUM(V26:V37)</f>
        <v>69</v>
      </c>
      <c r="W25" s="170">
        <f>SUM(W26:W37)</f>
        <v>27</v>
      </c>
      <c r="X25" s="169">
        <f t="shared" si="6"/>
        <v>550267</v>
      </c>
      <c r="Y25" s="168">
        <f t="shared" si="7"/>
        <v>0.17802085169563142</v>
      </c>
    </row>
    <row r="26" spans="1:25" ht="19.5" customHeight="1">
      <c r="A26" s="335" t="s">
        <v>369</v>
      </c>
      <c r="B26" s="336">
        <v>43962</v>
      </c>
      <c r="C26" s="337">
        <v>35777</v>
      </c>
      <c r="D26" s="338">
        <v>31</v>
      </c>
      <c r="E26" s="359">
        <v>0</v>
      </c>
      <c r="F26" s="360">
        <f t="shared" si="0"/>
        <v>79770</v>
      </c>
      <c r="G26" s="339">
        <f t="shared" si="1"/>
        <v>0.08371068027389354</v>
      </c>
      <c r="H26" s="336">
        <v>36069</v>
      </c>
      <c r="I26" s="337">
        <v>27232</v>
      </c>
      <c r="J26" s="338">
        <v>1</v>
      </c>
      <c r="K26" s="359">
        <v>0</v>
      </c>
      <c r="L26" s="360">
        <f t="shared" si="2"/>
        <v>63302</v>
      </c>
      <c r="M26" s="361">
        <f t="shared" si="3"/>
        <v>0.2601497583014756</v>
      </c>
      <c r="N26" s="336">
        <v>205246</v>
      </c>
      <c r="O26" s="337">
        <v>178273</v>
      </c>
      <c r="P26" s="338">
        <v>94</v>
      </c>
      <c r="Q26" s="359">
        <v>0</v>
      </c>
      <c r="R26" s="360">
        <f t="shared" si="4"/>
        <v>383613</v>
      </c>
      <c r="S26" s="339">
        <f t="shared" si="5"/>
        <v>0.07886175669505607</v>
      </c>
      <c r="T26" s="336">
        <v>175746</v>
      </c>
      <c r="U26" s="337">
        <v>139612</v>
      </c>
      <c r="V26" s="338">
        <v>38</v>
      </c>
      <c r="W26" s="359">
        <v>0</v>
      </c>
      <c r="X26" s="360">
        <f t="shared" si="6"/>
        <v>315396</v>
      </c>
      <c r="Y26" s="341">
        <f t="shared" si="7"/>
        <v>0.21628999733668142</v>
      </c>
    </row>
    <row r="27" spans="1:25" ht="19.5" customHeight="1">
      <c r="A27" s="492" t="s">
        <v>370</v>
      </c>
      <c r="B27" s="493">
        <v>4837</v>
      </c>
      <c r="C27" s="494">
        <v>5430</v>
      </c>
      <c r="D27" s="495">
        <v>1</v>
      </c>
      <c r="E27" s="496">
        <v>0</v>
      </c>
      <c r="F27" s="497">
        <f aca="true" t="shared" si="8" ref="F27:F37">SUM(B27:E27)</f>
        <v>10268</v>
      </c>
      <c r="G27" s="498">
        <f aca="true" t="shared" si="9" ref="G27:G37">F27/$F$9</f>
        <v>0.010775244641498543</v>
      </c>
      <c r="H27" s="493">
        <v>5264</v>
      </c>
      <c r="I27" s="494">
        <v>4653</v>
      </c>
      <c r="J27" s="495"/>
      <c r="K27" s="496"/>
      <c r="L27" s="497">
        <f aca="true" t="shared" si="10" ref="L27:L37">SUM(H27:K27)</f>
        <v>9917</v>
      </c>
      <c r="M27" s="499">
        <f aca="true" t="shared" si="11" ref="M27:M37">IF(ISERROR(F27/L27-1),"         /0",(F27/L27-1))</f>
        <v>0.03539376827669649</v>
      </c>
      <c r="N27" s="493">
        <v>30041</v>
      </c>
      <c r="O27" s="494">
        <v>28699</v>
      </c>
      <c r="P27" s="495">
        <v>14</v>
      </c>
      <c r="Q27" s="496">
        <v>0</v>
      </c>
      <c r="R27" s="497">
        <f aca="true" t="shared" si="12" ref="R27:R37">SUM(N27:Q27)</f>
        <v>58754</v>
      </c>
      <c r="S27" s="498">
        <f aca="true" t="shared" si="13" ref="S27:S37">R27/$R$9</f>
        <v>0.012078432307719824</v>
      </c>
      <c r="T27" s="493">
        <v>30881</v>
      </c>
      <c r="U27" s="494">
        <v>26822</v>
      </c>
      <c r="V27" s="495">
        <v>14</v>
      </c>
      <c r="W27" s="496">
        <v>0</v>
      </c>
      <c r="X27" s="497">
        <f aca="true" t="shared" si="14" ref="X27:X37">SUM(T27:W27)</f>
        <v>57717</v>
      </c>
      <c r="Y27" s="500">
        <f aca="true" t="shared" si="15" ref="Y27:Y37">IF(ISERROR(R27/X27-1),"         /0",IF(R27/X27&gt;5,"  *  ",(R27/X27-1)))</f>
        <v>0.017966976800596113</v>
      </c>
    </row>
    <row r="28" spans="1:25" ht="19.5" customHeight="1">
      <c r="A28" s="492" t="s">
        <v>371</v>
      </c>
      <c r="B28" s="493">
        <v>4904</v>
      </c>
      <c r="C28" s="494">
        <v>4113</v>
      </c>
      <c r="D28" s="495">
        <v>0</v>
      </c>
      <c r="E28" s="496">
        <v>0</v>
      </c>
      <c r="F28" s="497">
        <f t="shared" si="8"/>
        <v>9017</v>
      </c>
      <c r="G28" s="498">
        <f t="shared" si="9"/>
        <v>0.009462444578534512</v>
      </c>
      <c r="H28" s="493">
        <v>4308</v>
      </c>
      <c r="I28" s="494">
        <v>3358</v>
      </c>
      <c r="J28" s="495"/>
      <c r="K28" s="496"/>
      <c r="L28" s="497">
        <f t="shared" si="10"/>
        <v>7666</v>
      </c>
      <c r="M28" s="499">
        <f t="shared" si="11"/>
        <v>0.1762327158883381</v>
      </c>
      <c r="N28" s="493">
        <v>25736</v>
      </c>
      <c r="O28" s="494">
        <v>22956</v>
      </c>
      <c r="P28" s="495"/>
      <c r="Q28" s="496"/>
      <c r="R28" s="497">
        <f t="shared" si="12"/>
        <v>48692</v>
      </c>
      <c r="S28" s="498">
        <f t="shared" si="13"/>
        <v>0.010009923169954279</v>
      </c>
      <c r="T28" s="493">
        <v>21797</v>
      </c>
      <c r="U28" s="494">
        <v>19081</v>
      </c>
      <c r="V28" s="495"/>
      <c r="W28" s="496"/>
      <c r="X28" s="497">
        <f t="shared" si="14"/>
        <v>40878</v>
      </c>
      <c r="Y28" s="500">
        <f t="shared" si="15"/>
        <v>0.19115416605509084</v>
      </c>
    </row>
    <row r="29" spans="1:25" ht="19.5" customHeight="1">
      <c r="A29" s="492" t="s">
        <v>372</v>
      </c>
      <c r="B29" s="493">
        <v>4988</v>
      </c>
      <c r="C29" s="494">
        <v>3631</v>
      </c>
      <c r="D29" s="495">
        <v>0</v>
      </c>
      <c r="E29" s="496">
        <v>0</v>
      </c>
      <c r="F29" s="497">
        <f t="shared" si="8"/>
        <v>8619</v>
      </c>
      <c r="G29" s="498">
        <f t="shared" si="9"/>
        <v>0.0090447831676155</v>
      </c>
      <c r="H29" s="493">
        <v>4964</v>
      </c>
      <c r="I29" s="494">
        <v>3868</v>
      </c>
      <c r="J29" s="495"/>
      <c r="K29" s="496"/>
      <c r="L29" s="497">
        <f t="shared" si="10"/>
        <v>8832</v>
      </c>
      <c r="M29" s="499">
        <f t="shared" si="11"/>
        <v>-0.024116847826086918</v>
      </c>
      <c r="N29" s="493">
        <v>23643</v>
      </c>
      <c r="O29" s="494">
        <v>21323</v>
      </c>
      <c r="P29" s="495"/>
      <c r="Q29" s="496"/>
      <c r="R29" s="497">
        <f t="shared" si="12"/>
        <v>44966</v>
      </c>
      <c r="S29" s="498">
        <f t="shared" si="13"/>
        <v>0.009243945725379201</v>
      </c>
      <c r="T29" s="493">
        <v>27614</v>
      </c>
      <c r="U29" s="494">
        <v>23378</v>
      </c>
      <c r="V29" s="495"/>
      <c r="W29" s="496"/>
      <c r="X29" s="497">
        <f t="shared" si="14"/>
        <v>50992</v>
      </c>
      <c r="Y29" s="500">
        <f t="shared" si="15"/>
        <v>-0.11817540006275495</v>
      </c>
    </row>
    <row r="30" spans="1:25" ht="19.5" customHeight="1">
      <c r="A30" s="492" t="s">
        <v>373</v>
      </c>
      <c r="B30" s="493">
        <v>3446</v>
      </c>
      <c r="C30" s="494">
        <v>2574</v>
      </c>
      <c r="D30" s="495">
        <v>0</v>
      </c>
      <c r="E30" s="496">
        <v>0</v>
      </c>
      <c r="F30" s="497">
        <f t="shared" si="8"/>
        <v>6020</v>
      </c>
      <c r="G30" s="498">
        <f t="shared" si="9"/>
        <v>0.006317391190282551</v>
      </c>
      <c r="H30" s="493">
        <v>2557</v>
      </c>
      <c r="I30" s="494">
        <v>1801</v>
      </c>
      <c r="J30" s="495"/>
      <c r="K30" s="496"/>
      <c r="L30" s="497">
        <f t="shared" si="10"/>
        <v>4358</v>
      </c>
      <c r="M30" s="499">
        <f t="shared" si="11"/>
        <v>0.38136759981642965</v>
      </c>
      <c r="N30" s="493">
        <v>15775</v>
      </c>
      <c r="O30" s="494">
        <v>13410</v>
      </c>
      <c r="P30" s="495"/>
      <c r="Q30" s="496">
        <v>0</v>
      </c>
      <c r="R30" s="497">
        <f t="shared" si="12"/>
        <v>29185</v>
      </c>
      <c r="S30" s="498">
        <f t="shared" si="13"/>
        <v>0.005999745496490503</v>
      </c>
      <c r="T30" s="493">
        <v>12710</v>
      </c>
      <c r="U30" s="494">
        <v>9212</v>
      </c>
      <c r="V30" s="495"/>
      <c r="W30" s="496"/>
      <c r="X30" s="497">
        <f t="shared" si="14"/>
        <v>21922</v>
      </c>
      <c r="Y30" s="500">
        <f t="shared" si="15"/>
        <v>0.33131101176899924</v>
      </c>
    </row>
    <row r="31" spans="1:25" ht="19.5" customHeight="1">
      <c r="A31" s="492" t="s">
        <v>374</v>
      </c>
      <c r="B31" s="493">
        <v>2607</v>
      </c>
      <c r="C31" s="494">
        <v>2105</v>
      </c>
      <c r="D31" s="495">
        <v>0</v>
      </c>
      <c r="E31" s="496">
        <v>0</v>
      </c>
      <c r="F31" s="497">
        <f t="shared" si="8"/>
        <v>4712</v>
      </c>
      <c r="G31" s="498">
        <f t="shared" si="9"/>
        <v>0.004944775297111525</v>
      </c>
      <c r="H31" s="493">
        <v>2553</v>
      </c>
      <c r="I31" s="494">
        <v>2121</v>
      </c>
      <c r="J31" s="495"/>
      <c r="K31" s="496"/>
      <c r="L31" s="497">
        <f t="shared" si="10"/>
        <v>4674</v>
      </c>
      <c r="M31" s="499">
        <f t="shared" si="11"/>
        <v>0.008130081300812941</v>
      </c>
      <c r="N31" s="493">
        <v>15098</v>
      </c>
      <c r="O31" s="494">
        <v>12094</v>
      </c>
      <c r="P31" s="495">
        <v>0</v>
      </c>
      <c r="Q31" s="496">
        <v>0</v>
      </c>
      <c r="R31" s="497">
        <f t="shared" si="12"/>
        <v>27192</v>
      </c>
      <c r="S31" s="498">
        <f t="shared" si="13"/>
        <v>0.005590031849942429</v>
      </c>
      <c r="T31" s="493">
        <v>12863</v>
      </c>
      <c r="U31" s="494">
        <v>11786</v>
      </c>
      <c r="V31" s="495"/>
      <c r="W31" s="496"/>
      <c r="X31" s="497">
        <f t="shared" si="14"/>
        <v>24649</v>
      </c>
      <c r="Y31" s="500">
        <f t="shared" si="15"/>
        <v>0.10316848553693858</v>
      </c>
    </row>
    <row r="32" spans="1:25" ht="19.5" customHeight="1">
      <c r="A32" s="492" t="s">
        <v>375</v>
      </c>
      <c r="B32" s="493">
        <v>1276</v>
      </c>
      <c r="C32" s="494">
        <v>893</v>
      </c>
      <c r="D32" s="495">
        <v>0</v>
      </c>
      <c r="E32" s="496">
        <v>0</v>
      </c>
      <c r="F32" s="497">
        <f t="shared" si="8"/>
        <v>2169</v>
      </c>
      <c r="G32" s="498">
        <f t="shared" si="9"/>
        <v>0.0022761497494556233</v>
      </c>
      <c r="H32" s="493">
        <v>502</v>
      </c>
      <c r="I32" s="494">
        <v>463</v>
      </c>
      <c r="J32" s="495"/>
      <c r="K32" s="496"/>
      <c r="L32" s="497">
        <f t="shared" si="10"/>
        <v>965</v>
      </c>
      <c r="M32" s="499">
        <f t="shared" si="11"/>
        <v>1.2476683937823836</v>
      </c>
      <c r="N32" s="493">
        <v>5842</v>
      </c>
      <c r="O32" s="494">
        <v>4753</v>
      </c>
      <c r="P32" s="495"/>
      <c r="Q32" s="496"/>
      <c r="R32" s="497">
        <f t="shared" si="12"/>
        <v>10595</v>
      </c>
      <c r="S32" s="498">
        <f t="shared" si="13"/>
        <v>0.0021780813272337463</v>
      </c>
      <c r="T32" s="493">
        <v>3237</v>
      </c>
      <c r="U32" s="494">
        <v>3142</v>
      </c>
      <c r="V32" s="495"/>
      <c r="W32" s="496"/>
      <c r="X32" s="497">
        <f t="shared" si="14"/>
        <v>6379</v>
      </c>
      <c r="Y32" s="500">
        <f t="shared" si="15"/>
        <v>0.6609186392851545</v>
      </c>
    </row>
    <row r="33" spans="1:25" ht="19.5" customHeight="1">
      <c r="A33" s="492" t="s">
        <v>376</v>
      </c>
      <c r="B33" s="493">
        <v>1089</v>
      </c>
      <c r="C33" s="494">
        <v>958</v>
      </c>
      <c r="D33" s="495">
        <v>0</v>
      </c>
      <c r="E33" s="496">
        <v>0</v>
      </c>
      <c r="F33" s="497">
        <f t="shared" si="8"/>
        <v>2047</v>
      </c>
      <c r="G33" s="498">
        <f t="shared" si="9"/>
        <v>0.002148122884802057</v>
      </c>
      <c r="H33" s="493">
        <v>1545</v>
      </c>
      <c r="I33" s="494">
        <v>1797</v>
      </c>
      <c r="J33" s="495"/>
      <c r="K33" s="496"/>
      <c r="L33" s="497">
        <f t="shared" si="10"/>
        <v>3342</v>
      </c>
      <c r="M33" s="499">
        <f t="shared" si="11"/>
        <v>-0.3874925194494315</v>
      </c>
      <c r="N33" s="493">
        <v>3854</v>
      </c>
      <c r="O33" s="494">
        <v>3554</v>
      </c>
      <c r="P33" s="495"/>
      <c r="Q33" s="496"/>
      <c r="R33" s="497">
        <f t="shared" si="12"/>
        <v>7408</v>
      </c>
      <c r="S33" s="498">
        <f t="shared" si="13"/>
        <v>0.0015229095301696643</v>
      </c>
      <c r="T33" s="493">
        <v>1666</v>
      </c>
      <c r="U33" s="494">
        <v>1851</v>
      </c>
      <c r="V33" s="495"/>
      <c r="W33" s="496"/>
      <c r="X33" s="497">
        <f t="shared" si="14"/>
        <v>3517</v>
      </c>
      <c r="Y33" s="500">
        <f t="shared" si="15"/>
        <v>1.1063406312197896</v>
      </c>
    </row>
    <row r="34" spans="1:25" ht="19.5" customHeight="1">
      <c r="A34" s="342" t="s">
        <v>377</v>
      </c>
      <c r="B34" s="343">
        <v>832</v>
      </c>
      <c r="C34" s="344">
        <v>675</v>
      </c>
      <c r="D34" s="345">
        <v>0</v>
      </c>
      <c r="E34" s="362">
        <v>0</v>
      </c>
      <c r="F34" s="363">
        <f t="shared" si="8"/>
        <v>1507</v>
      </c>
      <c r="G34" s="346">
        <f t="shared" si="9"/>
        <v>0.0015814465986305323</v>
      </c>
      <c r="H34" s="343">
        <v>272</v>
      </c>
      <c r="I34" s="344">
        <v>225</v>
      </c>
      <c r="J34" s="345"/>
      <c r="K34" s="362"/>
      <c r="L34" s="363">
        <f t="shared" si="10"/>
        <v>497</v>
      </c>
      <c r="M34" s="364">
        <f t="shared" si="11"/>
        <v>2.0321931589537225</v>
      </c>
      <c r="N34" s="343">
        <v>3774</v>
      </c>
      <c r="O34" s="344">
        <v>3262</v>
      </c>
      <c r="P34" s="345"/>
      <c r="Q34" s="362"/>
      <c r="R34" s="363">
        <f t="shared" si="12"/>
        <v>7036</v>
      </c>
      <c r="S34" s="346">
        <f t="shared" si="13"/>
        <v>0.001446435131516436</v>
      </c>
      <c r="T34" s="343">
        <v>1648</v>
      </c>
      <c r="U34" s="344">
        <v>1235</v>
      </c>
      <c r="V34" s="345"/>
      <c r="W34" s="362"/>
      <c r="X34" s="363">
        <f t="shared" si="14"/>
        <v>2883</v>
      </c>
      <c r="Y34" s="348">
        <f t="shared" si="15"/>
        <v>1.4405133541449877</v>
      </c>
    </row>
    <row r="35" spans="1:25" ht="19.5" customHeight="1">
      <c r="A35" s="342" t="s">
        <v>378</v>
      </c>
      <c r="B35" s="343">
        <v>832</v>
      </c>
      <c r="C35" s="344">
        <v>546</v>
      </c>
      <c r="D35" s="345">
        <v>0</v>
      </c>
      <c r="E35" s="362">
        <v>0</v>
      </c>
      <c r="F35" s="345">
        <f t="shared" si="8"/>
        <v>1378</v>
      </c>
      <c r="G35" s="346">
        <f t="shared" si="9"/>
        <v>0.0014460739302673347</v>
      </c>
      <c r="H35" s="343">
        <v>548</v>
      </c>
      <c r="I35" s="344">
        <v>361</v>
      </c>
      <c r="J35" s="345"/>
      <c r="K35" s="362"/>
      <c r="L35" s="363">
        <f t="shared" si="10"/>
        <v>909</v>
      </c>
      <c r="M35" s="364">
        <f t="shared" si="11"/>
        <v>0.5159515951595159</v>
      </c>
      <c r="N35" s="343">
        <v>4943</v>
      </c>
      <c r="O35" s="344">
        <v>4201</v>
      </c>
      <c r="P35" s="345"/>
      <c r="Q35" s="362"/>
      <c r="R35" s="363">
        <f t="shared" si="12"/>
        <v>9144</v>
      </c>
      <c r="S35" s="346">
        <f t="shared" si="13"/>
        <v>0.0018797900572180629</v>
      </c>
      <c r="T35" s="343">
        <v>3239</v>
      </c>
      <c r="U35" s="344">
        <v>2389</v>
      </c>
      <c r="V35" s="345">
        <v>17</v>
      </c>
      <c r="W35" s="362">
        <v>27</v>
      </c>
      <c r="X35" s="363">
        <f t="shared" si="14"/>
        <v>5672</v>
      </c>
      <c r="Y35" s="348">
        <f t="shared" si="15"/>
        <v>0.6121297602256699</v>
      </c>
    </row>
    <row r="36" spans="1:25" ht="19.5" customHeight="1">
      <c r="A36" s="342" t="s">
        <v>379</v>
      </c>
      <c r="B36" s="343">
        <v>604</v>
      </c>
      <c r="C36" s="344">
        <v>464</v>
      </c>
      <c r="D36" s="345">
        <v>0</v>
      </c>
      <c r="E36" s="362">
        <v>0</v>
      </c>
      <c r="F36" s="363">
        <f t="shared" si="8"/>
        <v>1068</v>
      </c>
      <c r="G36" s="346">
        <f t="shared" si="9"/>
        <v>0.001120759765983682</v>
      </c>
      <c r="H36" s="343">
        <v>333</v>
      </c>
      <c r="I36" s="344">
        <v>236</v>
      </c>
      <c r="J36" s="345"/>
      <c r="K36" s="362"/>
      <c r="L36" s="363">
        <f t="shared" si="10"/>
        <v>569</v>
      </c>
      <c r="M36" s="364">
        <f t="shared" si="11"/>
        <v>0.8769771528998243</v>
      </c>
      <c r="N36" s="343">
        <v>2096</v>
      </c>
      <c r="O36" s="344">
        <v>2104</v>
      </c>
      <c r="P36" s="345"/>
      <c r="Q36" s="362"/>
      <c r="R36" s="363">
        <f t="shared" si="12"/>
        <v>4200</v>
      </c>
      <c r="S36" s="346">
        <f t="shared" si="13"/>
        <v>0.0008634206299558032</v>
      </c>
      <c r="T36" s="343">
        <v>3142</v>
      </c>
      <c r="U36" s="344">
        <v>2291</v>
      </c>
      <c r="V36" s="345"/>
      <c r="W36" s="362"/>
      <c r="X36" s="363">
        <f t="shared" si="14"/>
        <v>5433</v>
      </c>
      <c r="Y36" s="348">
        <f t="shared" si="15"/>
        <v>-0.22694643843180562</v>
      </c>
    </row>
    <row r="37" spans="1:25" ht="19.5" customHeight="1" thickBot="1">
      <c r="A37" s="349" t="s">
        <v>51</v>
      </c>
      <c r="B37" s="350">
        <v>1661</v>
      </c>
      <c r="C37" s="351">
        <v>1372</v>
      </c>
      <c r="D37" s="352">
        <v>0</v>
      </c>
      <c r="E37" s="365">
        <v>0</v>
      </c>
      <c r="F37" s="366">
        <f t="shared" si="8"/>
        <v>3033</v>
      </c>
      <c r="G37" s="353">
        <f t="shared" si="9"/>
        <v>0.0031828318073300627</v>
      </c>
      <c r="H37" s="350">
        <v>1585</v>
      </c>
      <c r="I37" s="351">
        <v>1011</v>
      </c>
      <c r="J37" s="352">
        <v>0</v>
      </c>
      <c r="K37" s="365">
        <v>0</v>
      </c>
      <c r="L37" s="366">
        <f t="shared" si="10"/>
        <v>2596</v>
      </c>
      <c r="M37" s="367">
        <f t="shared" si="11"/>
        <v>0.16833590138674892</v>
      </c>
      <c r="N37" s="350">
        <v>9149</v>
      </c>
      <c r="O37" s="351">
        <v>8292</v>
      </c>
      <c r="P37" s="352">
        <v>0</v>
      </c>
      <c r="Q37" s="365">
        <v>0</v>
      </c>
      <c r="R37" s="366">
        <f t="shared" si="12"/>
        <v>17441</v>
      </c>
      <c r="S37" s="353">
        <f t="shared" si="13"/>
        <v>0.0035854569540617054</v>
      </c>
      <c r="T37" s="350">
        <v>8197</v>
      </c>
      <c r="U37" s="351">
        <v>6632</v>
      </c>
      <c r="V37" s="352">
        <v>0</v>
      </c>
      <c r="W37" s="365">
        <v>0</v>
      </c>
      <c r="X37" s="366">
        <f t="shared" si="14"/>
        <v>14829</v>
      </c>
      <c r="Y37" s="355">
        <f t="shared" si="15"/>
        <v>0.17614134466248577</v>
      </c>
    </row>
    <row r="38" spans="1:25" s="167" customFormat="1" ht="19.5" customHeight="1">
      <c r="A38" s="176" t="s">
        <v>53</v>
      </c>
      <c r="B38" s="173">
        <f>SUM(B39:B48)</f>
        <v>144587</v>
      </c>
      <c r="C38" s="172">
        <f>SUM(C39:C48)</f>
        <v>135882</v>
      </c>
      <c r="D38" s="171">
        <f>SUM(D39:D48)</f>
        <v>368</v>
      </c>
      <c r="E38" s="170">
        <f>SUM(E39:E48)</f>
        <v>212</v>
      </c>
      <c r="F38" s="169">
        <f t="shared" si="0"/>
        <v>281049</v>
      </c>
      <c r="G38" s="174">
        <f t="shared" si="1"/>
        <v>0.2949329695411496</v>
      </c>
      <c r="H38" s="173">
        <f>SUM(H39:H48)</f>
        <v>136017</v>
      </c>
      <c r="I38" s="172">
        <f>SUM(I39:I48)</f>
        <v>126318</v>
      </c>
      <c r="J38" s="171">
        <f>SUM(J39:J48)</f>
        <v>14</v>
      </c>
      <c r="K38" s="170">
        <f>SUM(K39:K48)</f>
        <v>16</v>
      </c>
      <c r="L38" s="169">
        <f t="shared" si="2"/>
        <v>262365</v>
      </c>
      <c r="M38" s="175">
        <f t="shared" si="3"/>
        <v>0.07121376708021265</v>
      </c>
      <c r="N38" s="173">
        <f>SUM(N39:N48)</f>
        <v>742941</v>
      </c>
      <c r="O38" s="172">
        <f>SUM(O39:O48)</f>
        <v>707551</v>
      </c>
      <c r="P38" s="171">
        <f>SUM(P39:P48)</f>
        <v>2058</v>
      </c>
      <c r="Q38" s="170">
        <f>SUM(Q39:Q48)</f>
        <v>1863</v>
      </c>
      <c r="R38" s="169">
        <f t="shared" si="4"/>
        <v>1454413</v>
      </c>
      <c r="S38" s="174">
        <f t="shared" si="5"/>
        <v>0.29899290206569273</v>
      </c>
      <c r="T38" s="173">
        <f>SUM(T39:T48)</f>
        <v>680773</v>
      </c>
      <c r="U38" s="172">
        <f>SUM(U39:U48)</f>
        <v>638886</v>
      </c>
      <c r="V38" s="171">
        <f>SUM(V39:V48)</f>
        <v>4099</v>
      </c>
      <c r="W38" s="170">
        <f>SUM(W39:W48)</f>
        <v>4366</v>
      </c>
      <c r="X38" s="169">
        <f t="shared" si="6"/>
        <v>1328124</v>
      </c>
      <c r="Y38" s="168">
        <f t="shared" si="7"/>
        <v>0.09508825983116043</v>
      </c>
    </row>
    <row r="39" spans="1:25" s="130" customFormat="1" ht="19.5" customHeight="1">
      <c r="A39" s="335" t="s">
        <v>380</v>
      </c>
      <c r="B39" s="336">
        <v>79404</v>
      </c>
      <c r="C39" s="337">
        <v>73203</v>
      </c>
      <c r="D39" s="338">
        <v>5</v>
      </c>
      <c r="E39" s="359">
        <v>3</v>
      </c>
      <c r="F39" s="360">
        <f t="shared" si="0"/>
        <v>152615</v>
      </c>
      <c r="G39" s="339">
        <f t="shared" si="1"/>
        <v>0.16015426187790224</v>
      </c>
      <c r="H39" s="336">
        <v>78355</v>
      </c>
      <c r="I39" s="337">
        <v>69490</v>
      </c>
      <c r="J39" s="338">
        <v>2</v>
      </c>
      <c r="K39" s="359">
        <v>2</v>
      </c>
      <c r="L39" s="360">
        <f t="shared" si="2"/>
        <v>147849</v>
      </c>
      <c r="M39" s="361">
        <f t="shared" si="3"/>
        <v>0.032235591718577705</v>
      </c>
      <c r="N39" s="336">
        <v>415743</v>
      </c>
      <c r="O39" s="337">
        <v>386392</v>
      </c>
      <c r="P39" s="338">
        <v>839</v>
      </c>
      <c r="Q39" s="359">
        <v>1057</v>
      </c>
      <c r="R39" s="360">
        <f t="shared" si="4"/>
        <v>804031</v>
      </c>
      <c r="S39" s="339">
        <f t="shared" si="5"/>
        <v>0.16528975060095102</v>
      </c>
      <c r="T39" s="356">
        <v>395901</v>
      </c>
      <c r="U39" s="337">
        <v>356855</v>
      </c>
      <c r="V39" s="338">
        <v>3527</v>
      </c>
      <c r="W39" s="359">
        <v>3884</v>
      </c>
      <c r="X39" s="360">
        <f t="shared" si="6"/>
        <v>760167</v>
      </c>
      <c r="Y39" s="341">
        <f t="shared" si="7"/>
        <v>0.05770310997451866</v>
      </c>
    </row>
    <row r="40" spans="1:25" s="130" customFormat="1" ht="19.5" customHeight="1">
      <c r="A40" s="342" t="s">
        <v>381</v>
      </c>
      <c r="B40" s="343">
        <v>40941</v>
      </c>
      <c r="C40" s="344">
        <v>41092</v>
      </c>
      <c r="D40" s="345">
        <v>305</v>
      </c>
      <c r="E40" s="362">
        <v>148</v>
      </c>
      <c r="F40" s="363">
        <f t="shared" si="0"/>
        <v>82486</v>
      </c>
      <c r="G40" s="346">
        <f t="shared" si="1"/>
        <v>0.08656085211323032</v>
      </c>
      <c r="H40" s="343">
        <v>37669</v>
      </c>
      <c r="I40" s="344">
        <v>36818</v>
      </c>
      <c r="J40" s="345">
        <v>4</v>
      </c>
      <c r="K40" s="362">
        <v>0</v>
      </c>
      <c r="L40" s="363">
        <f t="shared" si="2"/>
        <v>74491</v>
      </c>
      <c r="M40" s="364">
        <f t="shared" si="3"/>
        <v>0.10732840208884298</v>
      </c>
      <c r="N40" s="343">
        <v>206911</v>
      </c>
      <c r="O40" s="344">
        <v>209170</v>
      </c>
      <c r="P40" s="345">
        <v>883</v>
      </c>
      <c r="Q40" s="362">
        <v>693</v>
      </c>
      <c r="R40" s="363">
        <f t="shared" si="4"/>
        <v>417657</v>
      </c>
      <c r="S40" s="346">
        <f t="shared" si="5"/>
        <v>0.08586039762986926</v>
      </c>
      <c r="T40" s="357">
        <v>179326</v>
      </c>
      <c r="U40" s="344">
        <v>177629</v>
      </c>
      <c r="V40" s="345">
        <v>403</v>
      </c>
      <c r="W40" s="362">
        <v>402</v>
      </c>
      <c r="X40" s="363">
        <f t="shared" si="6"/>
        <v>357760</v>
      </c>
      <c r="Y40" s="348">
        <f t="shared" si="7"/>
        <v>0.16742229427549193</v>
      </c>
    </row>
    <row r="41" spans="1:25" s="130" customFormat="1" ht="19.5" customHeight="1">
      <c r="A41" s="342" t="s">
        <v>382</v>
      </c>
      <c r="B41" s="343">
        <v>8384</v>
      </c>
      <c r="C41" s="344">
        <v>7623</v>
      </c>
      <c r="D41" s="345">
        <v>5</v>
      </c>
      <c r="E41" s="362">
        <v>0</v>
      </c>
      <c r="F41" s="363">
        <f t="shared" si="0"/>
        <v>16012</v>
      </c>
      <c r="G41" s="346">
        <f t="shared" si="1"/>
        <v>0.01680300128551565</v>
      </c>
      <c r="H41" s="343">
        <v>5658</v>
      </c>
      <c r="I41" s="344">
        <v>5569</v>
      </c>
      <c r="J41" s="345"/>
      <c r="K41" s="362"/>
      <c r="L41" s="363">
        <f t="shared" si="2"/>
        <v>11227</v>
      </c>
      <c r="M41" s="364">
        <f t="shared" si="3"/>
        <v>0.42620468513405174</v>
      </c>
      <c r="N41" s="343">
        <v>39727</v>
      </c>
      <c r="O41" s="344">
        <v>37206</v>
      </c>
      <c r="P41" s="345">
        <v>26</v>
      </c>
      <c r="Q41" s="362">
        <v>22</v>
      </c>
      <c r="R41" s="363">
        <f t="shared" si="4"/>
        <v>76981</v>
      </c>
      <c r="S41" s="346">
        <f t="shared" si="5"/>
        <v>0.015825472265387542</v>
      </c>
      <c r="T41" s="357">
        <v>31450</v>
      </c>
      <c r="U41" s="344">
        <v>29141</v>
      </c>
      <c r="V41" s="345">
        <v>125</v>
      </c>
      <c r="W41" s="362">
        <v>26</v>
      </c>
      <c r="X41" s="363">
        <f t="shared" si="6"/>
        <v>60742</v>
      </c>
      <c r="Y41" s="348">
        <f t="shared" si="7"/>
        <v>0.2673438477494978</v>
      </c>
    </row>
    <row r="42" spans="1:25" s="130" customFormat="1" ht="19.5" customHeight="1">
      <c r="A42" s="342" t="s">
        <v>383</v>
      </c>
      <c r="B42" s="343">
        <v>6041</v>
      </c>
      <c r="C42" s="344">
        <v>6413</v>
      </c>
      <c r="D42" s="345">
        <v>51</v>
      </c>
      <c r="E42" s="362">
        <v>55</v>
      </c>
      <c r="F42" s="363">
        <f aca="true" t="shared" si="16" ref="F42:F48">SUM(B42:E42)</f>
        <v>12560</v>
      </c>
      <c r="G42" s="346">
        <f aca="true" t="shared" si="17" ref="G42:G48">F42/$F$9</f>
        <v>0.013180470656137682</v>
      </c>
      <c r="H42" s="343">
        <v>6065</v>
      </c>
      <c r="I42" s="344">
        <v>6571</v>
      </c>
      <c r="J42" s="345">
        <v>1</v>
      </c>
      <c r="K42" s="362">
        <v>7</v>
      </c>
      <c r="L42" s="363">
        <f aca="true" t="shared" si="18" ref="L42:L48">SUM(H42:K42)</f>
        <v>12644</v>
      </c>
      <c r="M42" s="364">
        <f aca="true" t="shared" si="19" ref="M42:M48">IF(ISERROR(F42/L42-1),"         /0",(F42/L42-1))</f>
        <v>-0.006643467257197111</v>
      </c>
      <c r="N42" s="343">
        <v>33944</v>
      </c>
      <c r="O42" s="344">
        <v>34562</v>
      </c>
      <c r="P42" s="345">
        <v>159</v>
      </c>
      <c r="Q42" s="362">
        <v>60</v>
      </c>
      <c r="R42" s="363">
        <f aca="true" t="shared" si="20" ref="R42:R48">SUM(N42:Q42)</f>
        <v>68725</v>
      </c>
      <c r="S42" s="346">
        <f aca="true" t="shared" si="21" ref="S42:S48">R42/$R$9</f>
        <v>0.014128233998502993</v>
      </c>
      <c r="T42" s="357">
        <v>32169</v>
      </c>
      <c r="U42" s="344">
        <v>36105</v>
      </c>
      <c r="V42" s="345">
        <v>21</v>
      </c>
      <c r="W42" s="362">
        <v>22</v>
      </c>
      <c r="X42" s="363">
        <f aca="true" t="shared" si="22" ref="X42:X48">SUM(T42:W42)</f>
        <v>68317</v>
      </c>
      <c r="Y42" s="348">
        <f aca="true" t="shared" si="23" ref="Y42:Y48">IF(ISERROR(R42/X42-1),"         /0",IF(R42/X42&gt;5,"  *  ",(R42/X42-1)))</f>
        <v>0.005972159199028049</v>
      </c>
    </row>
    <row r="43" spans="1:25" s="130" customFormat="1" ht="19.5" customHeight="1">
      <c r="A43" s="342" t="s">
        <v>384</v>
      </c>
      <c r="B43" s="343">
        <v>4368</v>
      </c>
      <c r="C43" s="344">
        <v>3349</v>
      </c>
      <c r="D43" s="345">
        <v>1</v>
      </c>
      <c r="E43" s="362">
        <v>0</v>
      </c>
      <c r="F43" s="363">
        <f t="shared" si="16"/>
        <v>7718</v>
      </c>
      <c r="G43" s="346">
        <f t="shared" si="17"/>
        <v>0.008099273290133012</v>
      </c>
      <c r="H43" s="343">
        <v>2843</v>
      </c>
      <c r="I43" s="344">
        <v>3115</v>
      </c>
      <c r="J43" s="345"/>
      <c r="K43" s="362"/>
      <c r="L43" s="363">
        <f t="shared" si="18"/>
        <v>5958</v>
      </c>
      <c r="M43" s="364">
        <f t="shared" si="19"/>
        <v>0.29540114132259143</v>
      </c>
      <c r="N43" s="343">
        <v>20683</v>
      </c>
      <c r="O43" s="344">
        <v>17660</v>
      </c>
      <c r="P43" s="345">
        <v>10</v>
      </c>
      <c r="Q43" s="362">
        <v>3</v>
      </c>
      <c r="R43" s="363">
        <f t="shared" si="20"/>
        <v>38356</v>
      </c>
      <c r="S43" s="346">
        <f t="shared" si="21"/>
        <v>0.00788508611490114</v>
      </c>
      <c r="T43" s="357">
        <v>14885</v>
      </c>
      <c r="U43" s="344">
        <v>14996</v>
      </c>
      <c r="V43" s="345"/>
      <c r="W43" s="362"/>
      <c r="X43" s="363">
        <f t="shared" si="22"/>
        <v>29881</v>
      </c>
      <c r="Y43" s="348">
        <f t="shared" si="23"/>
        <v>0.2836250460158629</v>
      </c>
    </row>
    <row r="44" spans="1:25" s="130" customFormat="1" ht="19.5" customHeight="1">
      <c r="A44" s="342" t="s">
        <v>385</v>
      </c>
      <c r="B44" s="343">
        <v>3365</v>
      </c>
      <c r="C44" s="344">
        <v>2888</v>
      </c>
      <c r="D44" s="345">
        <v>1</v>
      </c>
      <c r="E44" s="362">
        <v>6</v>
      </c>
      <c r="F44" s="363">
        <f t="shared" si="16"/>
        <v>6260</v>
      </c>
      <c r="G44" s="346">
        <f t="shared" si="17"/>
        <v>0.006569247317469895</v>
      </c>
      <c r="H44" s="343">
        <v>2944</v>
      </c>
      <c r="I44" s="344">
        <v>2909</v>
      </c>
      <c r="J44" s="345">
        <v>7</v>
      </c>
      <c r="K44" s="362">
        <v>7</v>
      </c>
      <c r="L44" s="363">
        <f t="shared" si="18"/>
        <v>5867</v>
      </c>
      <c r="M44" s="364">
        <f t="shared" si="19"/>
        <v>0.06698483040736325</v>
      </c>
      <c r="N44" s="343">
        <v>15743</v>
      </c>
      <c r="O44" s="344">
        <v>14032</v>
      </c>
      <c r="P44" s="345">
        <v>126</v>
      </c>
      <c r="Q44" s="362">
        <v>9</v>
      </c>
      <c r="R44" s="363">
        <f t="shared" si="20"/>
        <v>29910</v>
      </c>
      <c r="S44" s="346">
        <f t="shared" si="21"/>
        <v>0.006148788343328112</v>
      </c>
      <c r="T44" s="357">
        <v>14652</v>
      </c>
      <c r="U44" s="344">
        <v>13888</v>
      </c>
      <c r="V44" s="345">
        <v>17</v>
      </c>
      <c r="W44" s="362">
        <v>7</v>
      </c>
      <c r="X44" s="363">
        <f t="shared" si="22"/>
        <v>28564</v>
      </c>
      <c r="Y44" s="348">
        <f t="shared" si="23"/>
        <v>0.04712225178546414</v>
      </c>
    </row>
    <row r="45" spans="1:25" s="130" customFormat="1" ht="19.5" customHeight="1">
      <c r="A45" s="342" t="s">
        <v>386</v>
      </c>
      <c r="B45" s="343">
        <v>1026</v>
      </c>
      <c r="C45" s="344">
        <v>742</v>
      </c>
      <c r="D45" s="345">
        <v>0</v>
      </c>
      <c r="E45" s="362">
        <v>0</v>
      </c>
      <c r="F45" s="363">
        <f t="shared" si="16"/>
        <v>1768</v>
      </c>
      <c r="G45" s="346">
        <f t="shared" si="17"/>
        <v>0.001855340136946769</v>
      </c>
      <c r="H45" s="343">
        <v>1332</v>
      </c>
      <c r="I45" s="344">
        <v>1256</v>
      </c>
      <c r="J45" s="345"/>
      <c r="K45" s="362"/>
      <c r="L45" s="363">
        <f t="shared" si="18"/>
        <v>2588</v>
      </c>
      <c r="M45" s="364">
        <f t="shared" si="19"/>
        <v>-0.31684698608964457</v>
      </c>
      <c r="N45" s="343">
        <v>6135</v>
      </c>
      <c r="O45" s="344">
        <v>5189</v>
      </c>
      <c r="P45" s="345">
        <v>9</v>
      </c>
      <c r="Q45" s="362">
        <v>9</v>
      </c>
      <c r="R45" s="363">
        <f t="shared" si="20"/>
        <v>11342</v>
      </c>
      <c r="S45" s="346">
        <f t="shared" si="21"/>
        <v>0.0023316468535616</v>
      </c>
      <c r="T45" s="357">
        <v>6804</v>
      </c>
      <c r="U45" s="344">
        <v>6961</v>
      </c>
      <c r="V45" s="345">
        <v>2</v>
      </c>
      <c r="W45" s="362">
        <v>25</v>
      </c>
      <c r="X45" s="363">
        <f t="shared" si="22"/>
        <v>13792</v>
      </c>
      <c r="Y45" s="348">
        <f t="shared" si="23"/>
        <v>-0.17763921113689096</v>
      </c>
    </row>
    <row r="46" spans="1:25" s="130" customFormat="1" ht="19.5" customHeight="1">
      <c r="A46" s="342" t="s">
        <v>387</v>
      </c>
      <c r="B46" s="343">
        <v>438</v>
      </c>
      <c r="C46" s="344">
        <v>336</v>
      </c>
      <c r="D46" s="345">
        <v>0</v>
      </c>
      <c r="E46" s="362">
        <v>0</v>
      </c>
      <c r="F46" s="363">
        <f t="shared" si="16"/>
        <v>774</v>
      </c>
      <c r="G46" s="346">
        <f t="shared" si="17"/>
        <v>0.0008122360101791851</v>
      </c>
      <c r="H46" s="343">
        <v>984</v>
      </c>
      <c r="I46" s="344">
        <v>391</v>
      </c>
      <c r="J46" s="345"/>
      <c r="K46" s="362"/>
      <c r="L46" s="363">
        <f t="shared" si="18"/>
        <v>1375</v>
      </c>
      <c r="M46" s="364">
        <f t="shared" si="19"/>
        <v>-0.4370909090909091</v>
      </c>
      <c r="N46" s="343">
        <v>2549</v>
      </c>
      <c r="O46" s="344">
        <v>2148</v>
      </c>
      <c r="P46" s="345"/>
      <c r="Q46" s="362"/>
      <c r="R46" s="363">
        <f t="shared" si="20"/>
        <v>4697</v>
      </c>
      <c r="S46" s="346">
        <f t="shared" si="21"/>
        <v>0.0009655920711672399</v>
      </c>
      <c r="T46" s="357">
        <v>4720</v>
      </c>
      <c r="U46" s="344">
        <v>2197</v>
      </c>
      <c r="V46" s="345"/>
      <c r="W46" s="362"/>
      <c r="X46" s="363">
        <f t="shared" si="22"/>
        <v>6917</v>
      </c>
      <c r="Y46" s="348">
        <f t="shared" si="23"/>
        <v>-0.32094838802949255</v>
      </c>
    </row>
    <row r="47" spans="1:25" s="130" customFormat="1" ht="19.5" customHeight="1">
      <c r="A47" s="342" t="s">
        <v>388</v>
      </c>
      <c r="B47" s="343">
        <v>479</v>
      </c>
      <c r="C47" s="344">
        <v>52</v>
      </c>
      <c r="D47" s="345">
        <v>0</v>
      </c>
      <c r="E47" s="362">
        <v>0</v>
      </c>
      <c r="F47" s="363">
        <f t="shared" si="16"/>
        <v>531</v>
      </c>
      <c r="G47" s="346">
        <f t="shared" si="17"/>
        <v>0.0005572316814019991</v>
      </c>
      <c r="H47" s="343">
        <v>43</v>
      </c>
      <c r="I47" s="344">
        <v>21</v>
      </c>
      <c r="J47" s="345"/>
      <c r="K47" s="362"/>
      <c r="L47" s="363">
        <f t="shared" si="18"/>
        <v>64</v>
      </c>
      <c r="M47" s="364">
        <f t="shared" si="19"/>
        <v>7.296875</v>
      </c>
      <c r="N47" s="343">
        <v>827</v>
      </c>
      <c r="O47" s="344">
        <v>224</v>
      </c>
      <c r="P47" s="345"/>
      <c r="Q47" s="362">
        <v>8</v>
      </c>
      <c r="R47" s="363">
        <f t="shared" si="20"/>
        <v>1059</v>
      </c>
      <c r="S47" s="346">
        <f t="shared" si="21"/>
        <v>0.0002177053445531418</v>
      </c>
      <c r="T47" s="357">
        <v>223</v>
      </c>
      <c r="U47" s="344">
        <v>149</v>
      </c>
      <c r="V47" s="345">
        <v>4</v>
      </c>
      <c r="W47" s="362"/>
      <c r="X47" s="363">
        <f t="shared" si="22"/>
        <v>376</v>
      </c>
      <c r="Y47" s="348">
        <f t="shared" si="23"/>
        <v>1.8164893617021276</v>
      </c>
    </row>
    <row r="48" spans="1:25" s="130" customFormat="1" ht="19.5" customHeight="1" thickBot="1">
      <c r="A48" s="342" t="s">
        <v>51</v>
      </c>
      <c r="B48" s="343">
        <v>141</v>
      </c>
      <c r="C48" s="344">
        <v>184</v>
      </c>
      <c r="D48" s="345">
        <v>0</v>
      </c>
      <c r="E48" s="362">
        <v>0</v>
      </c>
      <c r="F48" s="363">
        <f t="shared" si="16"/>
        <v>325</v>
      </c>
      <c r="G48" s="346">
        <f t="shared" si="17"/>
        <v>0.00034105517223286197</v>
      </c>
      <c r="H48" s="343">
        <v>124</v>
      </c>
      <c r="I48" s="344">
        <v>178</v>
      </c>
      <c r="J48" s="345"/>
      <c r="K48" s="362"/>
      <c r="L48" s="363">
        <f t="shared" si="18"/>
        <v>302</v>
      </c>
      <c r="M48" s="364">
        <f t="shared" si="19"/>
        <v>0.07615894039735105</v>
      </c>
      <c r="N48" s="343">
        <v>679</v>
      </c>
      <c r="O48" s="344">
        <v>968</v>
      </c>
      <c r="P48" s="345">
        <v>6</v>
      </c>
      <c r="Q48" s="362">
        <v>2</v>
      </c>
      <c r="R48" s="363">
        <f t="shared" si="20"/>
        <v>1655</v>
      </c>
      <c r="S48" s="346">
        <f t="shared" si="21"/>
        <v>0.00034022884347067957</v>
      </c>
      <c r="T48" s="357">
        <v>643</v>
      </c>
      <c r="U48" s="344">
        <v>965</v>
      </c>
      <c r="V48" s="345"/>
      <c r="W48" s="362"/>
      <c r="X48" s="363">
        <f t="shared" si="22"/>
        <v>1608</v>
      </c>
      <c r="Y48" s="348">
        <f t="shared" si="23"/>
        <v>0.02922885572139311</v>
      </c>
    </row>
    <row r="49" spans="1:25" s="167" customFormat="1" ht="19.5" customHeight="1">
      <c r="A49" s="176" t="s">
        <v>52</v>
      </c>
      <c r="B49" s="173">
        <f>SUM(B50:B53)</f>
        <v>11183</v>
      </c>
      <c r="C49" s="172">
        <f>SUM(C50:C53)</f>
        <v>11798</v>
      </c>
      <c r="D49" s="171">
        <f>SUM(D50:D53)</f>
        <v>67</v>
      </c>
      <c r="E49" s="170">
        <f>SUM(E50:E53)</f>
        <v>44</v>
      </c>
      <c r="F49" s="169">
        <f t="shared" si="0"/>
        <v>23092</v>
      </c>
      <c r="G49" s="174">
        <f t="shared" si="1"/>
        <v>0.024232757037542303</v>
      </c>
      <c r="H49" s="173">
        <f>SUM(H50:H53)</f>
        <v>11554</v>
      </c>
      <c r="I49" s="172">
        <f>SUM(I50:I53)</f>
        <v>10853</v>
      </c>
      <c r="J49" s="171">
        <f>SUM(J50:J53)</f>
        <v>29</v>
      </c>
      <c r="K49" s="170">
        <f>SUM(K50:K53)</f>
        <v>23</v>
      </c>
      <c r="L49" s="169">
        <f t="shared" si="2"/>
        <v>22459</v>
      </c>
      <c r="M49" s="175">
        <f t="shared" si="3"/>
        <v>0.028184692105614584</v>
      </c>
      <c r="N49" s="173">
        <f>SUM(N50:N53)</f>
        <v>57705</v>
      </c>
      <c r="O49" s="172">
        <f>SUM(O50:O53)</f>
        <v>59684</v>
      </c>
      <c r="P49" s="171">
        <f>SUM(P50:P53)</f>
        <v>933</v>
      </c>
      <c r="Q49" s="170">
        <f>SUM(Q50:Q53)</f>
        <v>1063</v>
      </c>
      <c r="R49" s="169">
        <f t="shared" si="4"/>
        <v>119385</v>
      </c>
      <c r="S49" s="174">
        <f t="shared" si="5"/>
        <v>0.024542731406493705</v>
      </c>
      <c r="T49" s="173">
        <f>SUM(T50:T53)</f>
        <v>53886</v>
      </c>
      <c r="U49" s="172">
        <f>SUM(U50:U53)</f>
        <v>53860</v>
      </c>
      <c r="V49" s="171">
        <f>SUM(V50:V53)</f>
        <v>605</v>
      </c>
      <c r="W49" s="170">
        <f>SUM(W50:W53)</f>
        <v>587</v>
      </c>
      <c r="X49" s="169">
        <f t="shared" si="6"/>
        <v>108938</v>
      </c>
      <c r="Y49" s="168">
        <f t="shared" si="7"/>
        <v>0.09589858451596323</v>
      </c>
    </row>
    <row r="50" spans="1:25" ht="19.5" customHeight="1">
      <c r="A50" s="502" t="s">
        <v>389</v>
      </c>
      <c r="B50" s="503">
        <v>7222</v>
      </c>
      <c r="C50" s="504">
        <v>7662</v>
      </c>
      <c r="D50" s="505">
        <v>29</v>
      </c>
      <c r="E50" s="506">
        <v>0</v>
      </c>
      <c r="F50" s="507">
        <f t="shared" si="0"/>
        <v>14913</v>
      </c>
      <c r="G50" s="508">
        <f t="shared" si="1"/>
        <v>0.015649710103103603</v>
      </c>
      <c r="H50" s="503">
        <v>8065</v>
      </c>
      <c r="I50" s="504">
        <v>7339</v>
      </c>
      <c r="J50" s="505">
        <v>18</v>
      </c>
      <c r="K50" s="506">
        <v>11</v>
      </c>
      <c r="L50" s="507">
        <f t="shared" si="2"/>
        <v>15433</v>
      </c>
      <c r="M50" s="509">
        <f t="shared" si="3"/>
        <v>-0.03369403226851553</v>
      </c>
      <c r="N50" s="503">
        <v>38536</v>
      </c>
      <c r="O50" s="504">
        <v>39218</v>
      </c>
      <c r="P50" s="505">
        <v>811</v>
      </c>
      <c r="Q50" s="506">
        <v>895</v>
      </c>
      <c r="R50" s="507">
        <f t="shared" si="4"/>
        <v>79460</v>
      </c>
      <c r="S50" s="508">
        <f t="shared" si="5"/>
        <v>0.016335096013401933</v>
      </c>
      <c r="T50" s="510">
        <v>37345</v>
      </c>
      <c r="U50" s="504">
        <v>36582</v>
      </c>
      <c r="V50" s="505">
        <v>88</v>
      </c>
      <c r="W50" s="506">
        <v>49</v>
      </c>
      <c r="X50" s="507">
        <f t="shared" si="6"/>
        <v>74064</v>
      </c>
      <c r="Y50" s="511">
        <f t="shared" si="7"/>
        <v>0.07285590840354295</v>
      </c>
    </row>
    <row r="51" spans="1:25" ht="19.5" customHeight="1">
      <c r="A51" s="492" t="s">
        <v>390</v>
      </c>
      <c r="B51" s="493">
        <v>3441</v>
      </c>
      <c r="C51" s="494">
        <v>3589</v>
      </c>
      <c r="D51" s="495">
        <v>38</v>
      </c>
      <c r="E51" s="496">
        <v>44</v>
      </c>
      <c r="F51" s="497">
        <f>SUM(B51:E51)</f>
        <v>7112</v>
      </c>
      <c r="G51" s="498">
        <f>F51/$F$9</f>
        <v>0.007463336568984968</v>
      </c>
      <c r="H51" s="493">
        <v>3095</v>
      </c>
      <c r="I51" s="494">
        <v>3040</v>
      </c>
      <c r="J51" s="495">
        <v>0</v>
      </c>
      <c r="K51" s="496">
        <v>0</v>
      </c>
      <c r="L51" s="497">
        <f>SUM(H51:K51)</f>
        <v>6135</v>
      </c>
      <c r="M51" s="499">
        <f>IF(ISERROR(F51/L51-1),"         /0",(F51/L51-1))</f>
        <v>0.15925020374898136</v>
      </c>
      <c r="N51" s="493">
        <v>17237</v>
      </c>
      <c r="O51" s="494">
        <v>18159</v>
      </c>
      <c r="P51" s="495">
        <v>91</v>
      </c>
      <c r="Q51" s="496">
        <v>106</v>
      </c>
      <c r="R51" s="497">
        <f>SUM(N51:Q51)</f>
        <v>35593</v>
      </c>
      <c r="S51" s="498">
        <f>R51/$R$9</f>
        <v>0.0073170786861945</v>
      </c>
      <c r="T51" s="501">
        <v>14715</v>
      </c>
      <c r="U51" s="494">
        <v>14960</v>
      </c>
      <c r="V51" s="495">
        <v>484</v>
      </c>
      <c r="W51" s="496">
        <v>504</v>
      </c>
      <c r="X51" s="497">
        <f>SUM(T51:W51)</f>
        <v>30663</v>
      </c>
      <c r="Y51" s="500">
        <f>IF(ISERROR(R51/X51-1),"         /0",IF(R51/X51&gt;5,"  *  ",(R51/X51-1)))</f>
        <v>0.16078009327202158</v>
      </c>
    </row>
    <row r="52" spans="1:25" ht="19.5" customHeight="1">
      <c r="A52" s="342" t="s">
        <v>391</v>
      </c>
      <c r="B52" s="343">
        <v>348</v>
      </c>
      <c r="C52" s="344">
        <v>377</v>
      </c>
      <c r="D52" s="345">
        <v>0</v>
      </c>
      <c r="E52" s="362">
        <v>0</v>
      </c>
      <c r="F52" s="363">
        <f t="shared" si="0"/>
        <v>725</v>
      </c>
      <c r="G52" s="346">
        <f t="shared" si="1"/>
        <v>0.000760815384211769</v>
      </c>
      <c r="H52" s="343">
        <v>344</v>
      </c>
      <c r="I52" s="344">
        <v>324</v>
      </c>
      <c r="J52" s="345"/>
      <c r="K52" s="362"/>
      <c r="L52" s="363">
        <f t="shared" si="2"/>
        <v>668</v>
      </c>
      <c r="M52" s="364">
        <f t="shared" si="3"/>
        <v>0.08532934131736525</v>
      </c>
      <c r="N52" s="343">
        <v>1470</v>
      </c>
      <c r="O52" s="344">
        <v>1601</v>
      </c>
      <c r="P52" s="345">
        <v>2</v>
      </c>
      <c r="Q52" s="362"/>
      <c r="R52" s="363">
        <f t="shared" si="4"/>
        <v>3073</v>
      </c>
      <c r="S52" s="346">
        <f t="shared" si="5"/>
        <v>0.0006317360942509959</v>
      </c>
      <c r="T52" s="357">
        <v>1571</v>
      </c>
      <c r="U52" s="344">
        <v>1650</v>
      </c>
      <c r="V52" s="345">
        <v>1</v>
      </c>
      <c r="W52" s="362"/>
      <c r="X52" s="363">
        <f t="shared" si="6"/>
        <v>3222</v>
      </c>
      <c r="Y52" s="348">
        <f t="shared" si="7"/>
        <v>-0.046244568590937285</v>
      </c>
    </row>
    <row r="53" spans="1:25" ht="19.5" customHeight="1" thickBot="1">
      <c r="A53" s="349" t="s">
        <v>51</v>
      </c>
      <c r="B53" s="350">
        <v>172</v>
      </c>
      <c r="C53" s="351">
        <v>170</v>
      </c>
      <c r="D53" s="352">
        <v>0</v>
      </c>
      <c r="E53" s="365">
        <v>0</v>
      </c>
      <c r="F53" s="366">
        <f t="shared" si="0"/>
        <v>342</v>
      </c>
      <c r="G53" s="353">
        <f t="shared" si="1"/>
        <v>0.0003588949812419655</v>
      </c>
      <c r="H53" s="350">
        <v>50</v>
      </c>
      <c r="I53" s="351">
        <v>150</v>
      </c>
      <c r="J53" s="352">
        <v>11</v>
      </c>
      <c r="K53" s="365">
        <v>12</v>
      </c>
      <c r="L53" s="366">
        <f t="shared" si="2"/>
        <v>223</v>
      </c>
      <c r="M53" s="367">
        <f t="shared" si="3"/>
        <v>0.5336322869955157</v>
      </c>
      <c r="N53" s="350">
        <v>462</v>
      </c>
      <c r="O53" s="351">
        <v>706</v>
      </c>
      <c r="P53" s="352">
        <v>29</v>
      </c>
      <c r="Q53" s="365">
        <v>62</v>
      </c>
      <c r="R53" s="366">
        <f t="shared" si="4"/>
        <v>1259</v>
      </c>
      <c r="S53" s="353">
        <f t="shared" si="5"/>
        <v>0.0002588206126462753</v>
      </c>
      <c r="T53" s="358">
        <v>255</v>
      </c>
      <c r="U53" s="351">
        <v>668</v>
      </c>
      <c r="V53" s="352">
        <v>32</v>
      </c>
      <c r="W53" s="365">
        <v>34</v>
      </c>
      <c r="X53" s="366">
        <f t="shared" si="6"/>
        <v>989</v>
      </c>
      <c r="Y53" s="355">
        <f t="shared" si="7"/>
        <v>0.27300303336703746</v>
      </c>
    </row>
    <row r="54" spans="1:25" s="130" customFormat="1" ht="19.5" customHeight="1" thickBot="1">
      <c r="A54" s="166" t="s">
        <v>51</v>
      </c>
      <c r="B54" s="163">
        <v>4851</v>
      </c>
      <c r="C54" s="162">
        <v>4189</v>
      </c>
      <c r="D54" s="161">
        <v>0</v>
      </c>
      <c r="E54" s="160">
        <v>0</v>
      </c>
      <c r="F54" s="159">
        <f t="shared" si="0"/>
        <v>9040</v>
      </c>
      <c r="G54" s="164">
        <f t="shared" si="1"/>
        <v>0.009486580790723299</v>
      </c>
      <c r="H54" s="163">
        <v>4077</v>
      </c>
      <c r="I54" s="162">
        <v>2982</v>
      </c>
      <c r="J54" s="161">
        <v>0</v>
      </c>
      <c r="K54" s="160">
        <v>0</v>
      </c>
      <c r="L54" s="159">
        <f t="shared" si="2"/>
        <v>7059</v>
      </c>
      <c r="M54" s="165">
        <f t="shared" si="3"/>
        <v>0.28063465080039673</v>
      </c>
      <c r="N54" s="163">
        <v>18378</v>
      </c>
      <c r="O54" s="162">
        <v>16628</v>
      </c>
      <c r="P54" s="161">
        <v>0</v>
      </c>
      <c r="Q54" s="160">
        <v>0</v>
      </c>
      <c r="R54" s="159">
        <f t="shared" si="4"/>
        <v>35006</v>
      </c>
      <c r="S54" s="164">
        <f t="shared" si="5"/>
        <v>0.007196405374341154</v>
      </c>
      <c r="T54" s="163">
        <v>16792</v>
      </c>
      <c r="U54" s="162">
        <v>13676</v>
      </c>
      <c r="V54" s="161">
        <v>4377</v>
      </c>
      <c r="W54" s="160">
        <v>2</v>
      </c>
      <c r="X54" s="159">
        <f t="shared" si="6"/>
        <v>34847</v>
      </c>
      <c r="Y54" s="158">
        <f t="shared" si="7"/>
        <v>0.004562803110741198</v>
      </c>
    </row>
    <row r="55" ht="3" customHeight="1" thickTop="1">
      <c r="A55" s="89"/>
    </row>
    <row r="56" ht="14.25">
      <c r="A56" s="89" t="s">
        <v>50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5:Y65536 M55:M65536 Y3 M3">
    <cfRule type="cellIs" priority="3" dxfId="93" operator="lessThan" stopIfTrue="1">
      <formula>0</formula>
    </cfRule>
  </conditionalFormatting>
  <conditionalFormatting sqref="M9:M54 Y9:Y54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1"/>
  <sheetViews>
    <sheetView showGridLines="0" zoomScale="80" zoomScaleNormal="80" zoomScalePageLayoutView="0" workbookViewId="0" topLeftCell="A1">
      <selection activeCell="T79" sqref="T79:W79"/>
    </sheetView>
  </sheetViews>
  <sheetFormatPr defaultColWidth="8.00390625" defaultRowHeight="15"/>
  <cols>
    <col min="1" max="1" width="27.8515625" style="105" customWidth="1"/>
    <col min="2" max="2" width="10.57421875" style="105" bestFit="1" customWidth="1"/>
    <col min="3" max="3" width="10.7109375" style="105" bestFit="1" customWidth="1"/>
    <col min="4" max="4" width="8.57421875" style="105" bestFit="1" customWidth="1"/>
    <col min="5" max="5" width="10.7109375" style="105" bestFit="1" customWidth="1"/>
    <col min="6" max="6" width="12.00390625" style="105" bestFit="1" customWidth="1"/>
    <col min="7" max="7" width="9.7109375" style="105" customWidth="1"/>
    <col min="8" max="8" width="10.57421875" style="105" bestFit="1" customWidth="1"/>
    <col min="9" max="9" width="10.7109375" style="105" bestFit="1" customWidth="1"/>
    <col min="10" max="10" width="8.57421875" style="105" customWidth="1"/>
    <col min="11" max="11" width="10.7109375" style="105" bestFit="1" customWidth="1"/>
    <col min="12" max="12" width="11.28125" style="105" customWidth="1"/>
    <col min="13" max="13" width="10.8515625" style="105" bestFit="1" customWidth="1"/>
    <col min="14" max="14" width="11.57421875" style="105" customWidth="1"/>
    <col min="15" max="15" width="11.28125" style="105" customWidth="1"/>
    <col min="16" max="16" width="9.00390625" style="105" customWidth="1"/>
    <col min="17" max="17" width="10.8515625" style="105" customWidth="1"/>
    <col min="18" max="18" width="12.7109375" style="105" bestFit="1" customWidth="1"/>
    <col min="19" max="19" width="9.8515625" style="105" bestFit="1" customWidth="1"/>
    <col min="20" max="21" width="11.140625" style="105" bestFit="1" customWidth="1"/>
    <col min="22" max="23" width="10.28125" style="105" customWidth="1"/>
    <col min="24" max="24" width="12.7109375" style="105" bestFit="1" customWidth="1"/>
    <col min="25" max="25" width="9.8515625" style="105" bestFit="1" customWidth="1"/>
    <col min="26" max="16384" width="8.00390625" style="105" customWidth="1"/>
  </cols>
  <sheetData>
    <row r="1" spans="24:25" ht="18.75" thickBot="1">
      <c r="X1" s="652" t="s">
        <v>26</v>
      </c>
      <c r="Y1" s="653"/>
    </row>
    <row r="2" ht="5.25" customHeight="1" thickBot="1"/>
    <row r="3" spans="1:25" ht="24.75" customHeight="1" thickTop="1">
      <c r="A3" s="710" t="s">
        <v>64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2"/>
    </row>
    <row r="4" spans="1:25" ht="21" customHeight="1" thickBot="1">
      <c r="A4" s="721" t="s">
        <v>42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3"/>
    </row>
    <row r="5" spans="1:25" s="157" customFormat="1" ht="15.75" customHeight="1" thickBot="1" thickTop="1">
      <c r="A5" s="734" t="s">
        <v>63</v>
      </c>
      <c r="B5" s="727" t="s">
        <v>34</v>
      </c>
      <c r="C5" s="728"/>
      <c r="D5" s="728"/>
      <c r="E5" s="728"/>
      <c r="F5" s="728"/>
      <c r="G5" s="728"/>
      <c r="H5" s="728"/>
      <c r="I5" s="728"/>
      <c r="J5" s="729"/>
      <c r="K5" s="729"/>
      <c r="L5" s="729"/>
      <c r="M5" s="730"/>
      <c r="N5" s="727" t="s">
        <v>33</v>
      </c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31"/>
    </row>
    <row r="6" spans="1:25" s="118" customFormat="1" ht="26.25" customHeight="1">
      <c r="A6" s="735"/>
      <c r="B6" s="716" t="s">
        <v>155</v>
      </c>
      <c r="C6" s="717"/>
      <c r="D6" s="717"/>
      <c r="E6" s="717"/>
      <c r="F6" s="717"/>
      <c r="G6" s="713" t="s">
        <v>32</v>
      </c>
      <c r="H6" s="716" t="s">
        <v>156</v>
      </c>
      <c r="I6" s="717"/>
      <c r="J6" s="717"/>
      <c r="K6" s="717"/>
      <c r="L6" s="717"/>
      <c r="M6" s="724" t="s">
        <v>31</v>
      </c>
      <c r="N6" s="716" t="s">
        <v>157</v>
      </c>
      <c r="O6" s="717"/>
      <c r="P6" s="717"/>
      <c r="Q6" s="717"/>
      <c r="R6" s="717"/>
      <c r="S6" s="713" t="s">
        <v>32</v>
      </c>
      <c r="T6" s="716" t="s">
        <v>158</v>
      </c>
      <c r="U6" s="717"/>
      <c r="V6" s="717"/>
      <c r="W6" s="717"/>
      <c r="X6" s="717"/>
      <c r="Y6" s="718" t="s">
        <v>31</v>
      </c>
    </row>
    <row r="7" spans="1:25" s="118" customFormat="1" ht="26.25" customHeight="1">
      <c r="A7" s="736"/>
      <c r="B7" s="705" t="s">
        <v>20</v>
      </c>
      <c r="C7" s="706"/>
      <c r="D7" s="707" t="s">
        <v>19</v>
      </c>
      <c r="E7" s="706"/>
      <c r="F7" s="708" t="s">
        <v>15</v>
      </c>
      <c r="G7" s="714"/>
      <c r="H7" s="705" t="s">
        <v>20</v>
      </c>
      <c r="I7" s="706"/>
      <c r="J7" s="707" t="s">
        <v>19</v>
      </c>
      <c r="K7" s="706"/>
      <c r="L7" s="708" t="s">
        <v>15</v>
      </c>
      <c r="M7" s="725"/>
      <c r="N7" s="705" t="s">
        <v>20</v>
      </c>
      <c r="O7" s="706"/>
      <c r="P7" s="707" t="s">
        <v>19</v>
      </c>
      <c r="Q7" s="706"/>
      <c r="R7" s="708" t="s">
        <v>15</v>
      </c>
      <c r="S7" s="714"/>
      <c r="T7" s="705" t="s">
        <v>20</v>
      </c>
      <c r="U7" s="706"/>
      <c r="V7" s="707" t="s">
        <v>19</v>
      </c>
      <c r="W7" s="706"/>
      <c r="X7" s="708" t="s">
        <v>15</v>
      </c>
      <c r="Y7" s="719"/>
    </row>
    <row r="8" spans="1:25" s="153" customFormat="1" ht="15" thickBot="1">
      <c r="A8" s="737"/>
      <c r="B8" s="156" t="s">
        <v>17</v>
      </c>
      <c r="C8" s="154" t="s">
        <v>16</v>
      </c>
      <c r="D8" s="155" t="s">
        <v>17</v>
      </c>
      <c r="E8" s="154" t="s">
        <v>16</v>
      </c>
      <c r="F8" s="709"/>
      <c r="G8" s="715"/>
      <c r="H8" s="156" t="s">
        <v>17</v>
      </c>
      <c r="I8" s="154" t="s">
        <v>16</v>
      </c>
      <c r="J8" s="155" t="s">
        <v>17</v>
      </c>
      <c r="K8" s="154" t="s">
        <v>16</v>
      </c>
      <c r="L8" s="709"/>
      <c r="M8" s="726"/>
      <c r="N8" s="156" t="s">
        <v>17</v>
      </c>
      <c r="O8" s="154" t="s">
        <v>16</v>
      </c>
      <c r="P8" s="155" t="s">
        <v>17</v>
      </c>
      <c r="Q8" s="154" t="s">
        <v>16</v>
      </c>
      <c r="R8" s="709"/>
      <c r="S8" s="715"/>
      <c r="T8" s="156" t="s">
        <v>17</v>
      </c>
      <c r="U8" s="154" t="s">
        <v>16</v>
      </c>
      <c r="V8" s="155" t="s">
        <v>17</v>
      </c>
      <c r="W8" s="154" t="s">
        <v>16</v>
      </c>
      <c r="X8" s="709"/>
      <c r="Y8" s="720"/>
    </row>
    <row r="9" spans="1:25" s="107" customFormat="1" ht="18" customHeight="1" thickBot="1" thickTop="1">
      <c r="A9" s="186" t="s">
        <v>22</v>
      </c>
      <c r="B9" s="287">
        <f>B10+B25+B43+B56+B72+B79</f>
        <v>484076</v>
      </c>
      <c r="C9" s="288">
        <f>C10+C25+C43+C56+C72+C79</f>
        <v>466828</v>
      </c>
      <c r="D9" s="289">
        <f>D10+D25+D43+D56+D72+D79</f>
        <v>1048</v>
      </c>
      <c r="E9" s="288">
        <f>E10+E25+E43+E56+E72+E79</f>
        <v>973</v>
      </c>
      <c r="F9" s="289">
        <f aca="true" t="shared" si="0" ref="F9:F45">SUM(B9:E9)</f>
        <v>952925</v>
      </c>
      <c r="G9" s="290">
        <f aca="true" t="shared" si="1" ref="G9:G45">F9/$F$9</f>
        <v>1</v>
      </c>
      <c r="H9" s="287">
        <f>H10+H25+H43+H56+H72+H79</f>
        <v>465961</v>
      </c>
      <c r="I9" s="288">
        <f>I10+I25+I43+I56+I72+I79</f>
        <v>433249</v>
      </c>
      <c r="J9" s="289">
        <f>J10+J25+J43+J56+J72+J79</f>
        <v>419</v>
      </c>
      <c r="K9" s="288">
        <f>K10+K25+K43+K56+K72+K79</f>
        <v>267</v>
      </c>
      <c r="L9" s="289">
        <f aca="true" t="shared" si="2" ref="L9:L45">SUM(H9:K9)</f>
        <v>899896</v>
      </c>
      <c r="M9" s="291">
        <f aca="true" t="shared" si="3" ref="M9:M45">IF(ISERROR(F9/L9-1),"         /0",(F9/L9-1))</f>
        <v>0.05892792055970908</v>
      </c>
      <c r="N9" s="287">
        <f>N10+N25+N43+N56+N72+N79</f>
        <v>2473906</v>
      </c>
      <c r="O9" s="288">
        <f>O10+O25+O43+O56+O72+O79</f>
        <v>2378391</v>
      </c>
      <c r="P9" s="289">
        <f>P10+P25+P43+P56+P72+P79</f>
        <v>5791</v>
      </c>
      <c r="Q9" s="288">
        <f>Q10+Q25+Q43+Q56+Q72+Q79</f>
        <v>6285</v>
      </c>
      <c r="R9" s="289">
        <f aca="true" t="shared" si="4" ref="R9:R45">SUM(N9:Q9)</f>
        <v>4864373</v>
      </c>
      <c r="S9" s="290">
        <f aca="true" t="shared" si="5" ref="S9:S45">R9/$R$9</f>
        <v>1</v>
      </c>
      <c r="T9" s="287">
        <f>T10+T25+T43+T56+T72+T79</f>
        <v>2358884</v>
      </c>
      <c r="U9" s="288">
        <f>U10+U25+U43+U56+U72+U79</f>
        <v>2203505</v>
      </c>
      <c r="V9" s="289">
        <f>V10+V25+V43+V56+V72+V79</f>
        <v>14366</v>
      </c>
      <c r="W9" s="288">
        <f>W10+W25+W43+W56+W72+W79</f>
        <v>9865</v>
      </c>
      <c r="X9" s="289">
        <f aca="true" t="shared" si="6" ref="X9:X45">SUM(T9:W9)</f>
        <v>4586620</v>
      </c>
      <c r="Y9" s="291">
        <f>IF(ISERROR(R9/X9-1),"         /0",(R9/X9-1))</f>
        <v>0.06055722950669562</v>
      </c>
    </row>
    <row r="10" spans="1:25" s="167" customFormat="1" ht="19.5" customHeight="1">
      <c r="A10" s="176" t="s">
        <v>56</v>
      </c>
      <c r="B10" s="173">
        <f>SUM(B11:B24)</f>
        <v>131323</v>
      </c>
      <c r="C10" s="172">
        <f>SUM(C11:C24)</f>
        <v>134087</v>
      </c>
      <c r="D10" s="171">
        <f>SUM(D11:D24)</f>
        <v>246</v>
      </c>
      <c r="E10" s="172">
        <f>SUM(E11:E24)</f>
        <v>200</v>
      </c>
      <c r="F10" s="171">
        <f t="shared" si="0"/>
        <v>265856</v>
      </c>
      <c r="G10" s="174">
        <f t="shared" si="1"/>
        <v>0.2789894272896608</v>
      </c>
      <c r="H10" s="173">
        <f>SUM(H11:H24)</f>
        <v>140290</v>
      </c>
      <c r="I10" s="172">
        <f>SUM(I11:I24)</f>
        <v>132897</v>
      </c>
      <c r="J10" s="171">
        <f>SUM(J11:J24)</f>
        <v>11</v>
      </c>
      <c r="K10" s="172">
        <f>SUM(K11:K24)</f>
        <v>50</v>
      </c>
      <c r="L10" s="171">
        <f t="shared" si="2"/>
        <v>273248</v>
      </c>
      <c r="M10" s="175">
        <f t="shared" si="3"/>
        <v>-0.02705234805012302</v>
      </c>
      <c r="N10" s="173">
        <f>SUM(N11:N24)</f>
        <v>672940</v>
      </c>
      <c r="O10" s="172">
        <f>SUM(O11:O24)</f>
        <v>657926</v>
      </c>
      <c r="P10" s="171">
        <f>SUM(P11:P24)</f>
        <v>589</v>
      </c>
      <c r="Q10" s="172">
        <f>SUM(Q11:Q24)</f>
        <v>898</v>
      </c>
      <c r="R10" s="171">
        <f t="shared" si="4"/>
        <v>1332353</v>
      </c>
      <c r="S10" s="174">
        <f t="shared" si="5"/>
        <v>0.27390025394845335</v>
      </c>
      <c r="T10" s="173">
        <f>SUM(T11:T24)</f>
        <v>710460</v>
      </c>
      <c r="U10" s="172">
        <f>SUM(U11:U24)</f>
        <v>660708</v>
      </c>
      <c r="V10" s="171">
        <f>SUM(V11:V24)</f>
        <v>873</v>
      </c>
      <c r="W10" s="172">
        <f>SUM(W11:W24)</f>
        <v>1449</v>
      </c>
      <c r="X10" s="171">
        <f t="shared" si="6"/>
        <v>1373490</v>
      </c>
      <c r="Y10" s="168">
        <f aca="true" t="shared" si="7" ref="Y10:Y45">IF(ISERROR(R10/X10-1),"         /0",IF(R10/X10&gt;5,"  *  ",(R10/X10-1)))</f>
        <v>-0.029950709506439854</v>
      </c>
    </row>
    <row r="11" spans="1:25" ht="19.5" customHeight="1">
      <c r="A11" s="335" t="s">
        <v>159</v>
      </c>
      <c r="B11" s="336">
        <v>50107</v>
      </c>
      <c r="C11" s="337">
        <v>54328</v>
      </c>
      <c r="D11" s="338">
        <v>57</v>
      </c>
      <c r="E11" s="337">
        <v>95</v>
      </c>
      <c r="F11" s="338">
        <f t="shared" si="0"/>
        <v>104587</v>
      </c>
      <c r="G11" s="339">
        <f t="shared" si="1"/>
        <v>0.10975365322559488</v>
      </c>
      <c r="H11" s="336">
        <v>51774</v>
      </c>
      <c r="I11" s="337">
        <v>49223</v>
      </c>
      <c r="J11" s="338">
        <v>11</v>
      </c>
      <c r="K11" s="337">
        <v>0</v>
      </c>
      <c r="L11" s="338">
        <f t="shared" si="2"/>
        <v>101008</v>
      </c>
      <c r="M11" s="340">
        <f t="shared" si="3"/>
        <v>0.0354328370030097</v>
      </c>
      <c r="N11" s="336">
        <v>254373</v>
      </c>
      <c r="O11" s="337">
        <v>258450</v>
      </c>
      <c r="P11" s="338">
        <v>361</v>
      </c>
      <c r="Q11" s="337">
        <v>767</v>
      </c>
      <c r="R11" s="338">
        <f t="shared" si="4"/>
        <v>513951</v>
      </c>
      <c r="S11" s="339">
        <f t="shared" si="5"/>
        <v>0.10565616575867023</v>
      </c>
      <c r="T11" s="336">
        <v>254278</v>
      </c>
      <c r="U11" s="337">
        <v>238220</v>
      </c>
      <c r="V11" s="338">
        <v>865</v>
      </c>
      <c r="W11" s="337">
        <v>1368</v>
      </c>
      <c r="X11" s="338">
        <f t="shared" si="6"/>
        <v>494731</v>
      </c>
      <c r="Y11" s="341">
        <f t="shared" si="7"/>
        <v>0.03884939492370609</v>
      </c>
    </row>
    <row r="12" spans="1:25" ht="19.5" customHeight="1">
      <c r="A12" s="342" t="s">
        <v>180</v>
      </c>
      <c r="B12" s="343">
        <v>24746</v>
      </c>
      <c r="C12" s="344">
        <v>24745</v>
      </c>
      <c r="D12" s="345">
        <v>0</v>
      </c>
      <c r="E12" s="344">
        <v>0</v>
      </c>
      <c r="F12" s="345">
        <f t="shared" si="0"/>
        <v>49491</v>
      </c>
      <c r="G12" s="346">
        <f t="shared" si="1"/>
        <v>0.05193588162762022</v>
      </c>
      <c r="H12" s="343">
        <v>18586</v>
      </c>
      <c r="I12" s="344">
        <v>18175</v>
      </c>
      <c r="J12" s="345"/>
      <c r="K12" s="344"/>
      <c r="L12" s="345">
        <f t="shared" si="2"/>
        <v>36761</v>
      </c>
      <c r="M12" s="347">
        <f t="shared" si="3"/>
        <v>0.34629090612333724</v>
      </c>
      <c r="N12" s="343">
        <v>111008</v>
      </c>
      <c r="O12" s="344">
        <v>107011</v>
      </c>
      <c r="P12" s="345"/>
      <c r="Q12" s="344"/>
      <c r="R12" s="345">
        <f t="shared" si="4"/>
        <v>218019</v>
      </c>
      <c r="S12" s="346">
        <f t="shared" si="5"/>
        <v>0.044819548171984344</v>
      </c>
      <c r="T12" s="343">
        <v>100584</v>
      </c>
      <c r="U12" s="344">
        <v>93262</v>
      </c>
      <c r="V12" s="345"/>
      <c r="W12" s="344"/>
      <c r="X12" s="345">
        <f t="shared" si="6"/>
        <v>193846</v>
      </c>
      <c r="Y12" s="348">
        <f t="shared" si="7"/>
        <v>0.12470208309689124</v>
      </c>
    </row>
    <row r="13" spans="1:25" ht="19.5" customHeight="1">
      <c r="A13" s="342" t="s">
        <v>182</v>
      </c>
      <c r="B13" s="343">
        <v>11554</v>
      </c>
      <c r="C13" s="344">
        <v>10911</v>
      </c>
      <c r="D13" s="345">
        <v>0</v>
      </c>
      <c r="E13" s="344">
        <v>0</v>
      </c>
      <c r="F13" s="345">
        <f>SUM(B13:E13)</f>
        <v>22465</v>
      </c>
      <c r="G13" s="346">
        <f>F13/$F$9</f>
        <v>0.02357478290526537</v>
      </c>
      <c r="H13" s="343">
        <v>17020</v>
      </c>
      <c r="I13" s="344">
        <v>16483</v>
      </c>
      <c r="J13" s="345"/>
      <c r="K13" s="344"/>
      <c r="L13" s="345">
        <f>SUM(H13:K13)</f>
        <v>33503</v>
      </c>
      <c r="M13" s="347">
        <f>IF(ISERROR(F13/L13-1),"         /0",(F13/L13-1))</f>
        <v>-0.3294630331612094</v>
      </c>
      <c r="N13" s="343">
        <v>73058</v>
      </c>
      <c r="O13" s="344">
        <v>67845</v>
      </c>
      <c r="P13" s="345"/>
      <c r="Q13" s="344"/>
      <c r="R13" s="345">
        <f>SUM(N13:Q13)</f>
        <v>140903</v>
      </c>
      <c r="S13" s="346">
        <f>R13/$R$9</f>
        <v>0.028966323100633937</v>
      </c>
      <c r="T13" s="343">
        <v>96000</v>
      </c>
      <c r="U13" s="344">
        <v>91338</v>
      </c>
      <c r="V13" s="345"/>
      <c r="W13" s="344"/>
      <c r="X13" s="345">
        <f>SUM(T13:W13)</f>
        <v>187338</v>
      </c>
      <c r="Y13" s="348">
        <f>IF(ISERROR(R13/X13-1),"         /0",IF(R13/X13&gt;5,"  *  ",(R13/X13-1)))</f>
        <v>-0.2478674908454238</v>
      </c>
    </row>
    <row r="14" spans="1:25" ht="19.5" customHeight="1">
      <c r="A14" s="342" t="s">
        <v>184</v>
      </c>
      <c r="B14" s="343">
        <v>11267</v>
      </c>
      <c r="C14" s="344">
        <v>10984</v>
      </c>
      <c r="D14" s="345">
        <v>0</v>
      </c>
      <c r="E14" s="344">
        <v>0</v>
      </c>
      <c r="F14" s="345">
        <f t="shared" si="0"/>
        <v>22251</v>
      </c>
      <c r="G14" s="346">
        <f t="shared" si="1"/>
        <v>0.02335021119185665</v>
      </c>
      <c r="H14" s="343">
        <v>12507</v>
      </c>
      <c r="I14" s="344">
        <v>12480</v>
      </c>
      <c r="J14" s="345"/>
      <c r="K14" s="344"/>
      <c r="L14" s="345">
        <f t="shared" si="2"/>
        <v>24987</v>
      </c>
      <c r="M14" s="347">
        <f t="shared" si="3"/>
        <v>-0.10949693840797214</v>
      </c>
      <c r="N14" s="343">
        <v>56944</v>
      </c>
      <c r="O14" s="344">
        <v>54625</v>
      </c>
      <c r="P14" s="345"/>
      <c r="Q14" s="344"/>
      <c r="R14" s="345">
        <f t="shared" si="4"/>
        <v>111569</v>
      </c>
      <c r="S14" s="346">
        <f t="shared" si="5"/>
        <v>0.02293594672941405</v>
      </c>
      <c r="T14" s="343">
        <v>61793</v>
      </c>
      <c r="U14" s="344">
        <v>60415</v>
      </c>
      <c r="V14" s="345"/>
      <c r="W14" s="344"/>
      <c r="X14" s="345">
        <f t="shared" si="6"/>
        <v>122208</v>
      </c>
      <c r="Y14" s="348">
        <f t="shared" si="7"/>
        <v>-0.08705649384655667</v>
      </c>
    </row>
    <row r="15" spans="1:25" ht="19.5" customHeight="1">
      <c r="A15" s="342" t="s">
        <v>183</v>
      </c>
      <c r="B15" s="343">
        <v>9076</v>
      </c>
      <c r="C15" s="344">
        <v>10182</v>
      </c>
      <c r="D15" s="345">
        <v>0</v>
      </c>
      <c r="E15" s="344">
        <v>0</v>
      </c>
      <c r="F15" s="345">
        <f>SUM(B15:E15)</f>
        <v>19258</v>
      </c>
      <c r="G15" s="346">
        <f>F15/$F$9</f>
        <v>0.02020935540572448</v>
      </c>
      <c r="H15" s="343">
        <v>10769</v>
      </c>
      <c r="I15" s="344">
        <v>10358</v>
      </c>
      <c r="J15" s="345"/>
      <c r="K15" s="344"/>
      <c r="L15" s="345">
        <f>SUM(H15:K15)</f>
        <v>21127</v>
      </c>
      <c r="M15" s="347">
        <f>IF(ISERROR(F15/L15-1),"         /0",(F15/L15-1))</f>
        <v>-0.08846499739669622</v>
      </c>
      <c r="N15" s="343">
        <v>47429</v>
      </c>
      <c r="O15" s="344">
        <v>50788</v>
      </c>
      <c r="P15" s="345"/>
      <c r="Q15" s="344"/>
      <c r="R15" s="345">
        <f>SUM(N15:Q15)</f>
        <v>98217</v>
      </c>
      <c r="S15" s="346">
        <f>R15/$R$9</f>
        <v>0.020191091431516456</v>
      </c>
      <c r="T15" s="343">
        <v>54514</v>
      </c>
      <c r="U15" s="344">
        <v>51679</v>
      </c>
      <c r="V15" s="345"/>
      <c r="W15" s="344"/>
      <c r="X15" s="345">
        <f>SUM(T15:W15)</f>
        <v>106193</v>
      </c>
      <c r="Y15" s="348">
        <f>IF(ISERROR(R15/X15-1),"         /0",IF(R15/X15&gt;5,"  *  ",(R15/X15-1)))</f>
        <v>-0.07510852881075025</v>
      </c>
    </row>
    <row r="16" spans="1:25" ht="19.5" customHeight="1">
      <c r="A16" s="342" t="s">
        <v>195</v>
      </c>
      <c r="B16" s="343">
        <v>6553</v>
      </c>
      <c r="C16" s="344">
        <v>6182</v>
      </c>
      <c r="D16" s="345">
        <v>0</v>
      </c>
      <c r="E16" s="344">
        <v>0</v>
      </c>
      <c r="F16" s="345">
        <f>SUM(B16:E16)</f>
        <v>12735</v>
      </c>
      <c r="G16" s="346">
        <f>F16/$F$9</f>
        <v>0.013364115748878453</v>
      </c>
      <c r="H16" s="343">
        <v>10741</v>
      </c>
      <c r="I16" s="344">
        <v>9185</v>
      </c>
      <c r="J16" s="345"/>
      <c r="K16" s="344"/>
      <c r="L16" s="345">
        <f>SUM(H16:K16)</f>
        <v>19926</v>
      </c>
      <c r="M16" s="347">
        <f>IF(ISERROR(F16/L16-1),"         /0",(F16/L16-1))</f>
        <v>-0.36088527551942184</v>
      </c>
      <c r="N16" s="343">
        <v>33641</v>
      </c>
      <c r="O16" s="344">
        <v>30976</v>
      </c>
      <c r="P16" s="345"/>
      <c r="Q16" s="344"/>
      <c r="R16" s="345">
        <f>SUM(N16:Q16)</f>
        <v>64617</v>
      </c>
      <c r="S16" s="346">
        <f>R16/$R$9</f>
        <v>0.013283726391870032</v>
      </c>
      <c r="T16" s="343">
        <v>51986</v>
      </c>
      <c r="U16" s="344">
        <v>45161</v>
      </c>
      <c r="V16" s="345"/>
      <c r="W16" s="344"/>
      <c r="X16" s="345">
        <f>SUM(T16:W16)</f>
        <v>97147</v>
      </c>
      <c r="Y16" s="348">
        <f>IF(ISERROR(R16/X16-1),"         /0",IF(R16/X16&gt;5,"  *  ",(R16/X16-1)))</f>
        <v>-0.3348533665476031</v>
      </c>
    </row>
    <row r="17" spans="1:25" ht="19.5" customHeight="1">
      <c r="A17" s="342" t="s">
        <v>198</v>
      </c>
      <c r="B17" s="343">
        <v>3581</v>
      </c>
      <c r="C17" s="344">
        <v>2739</v>
      </c>
      <c r="D17" s="345">
        <v>0</v>
      </c>
      <c r="E17" s="344">
        <v>0</v>
      </c>
      <c r="F17" s="345">
        <f>SUM(B17:E17)</f>
        <v>6320</v>
      </c>
      <c r="G17" s="346">
        <f>F17/$F$9</f>
        <v>0.006632211349266732</v>
      </c>
      <c r="H17" s="343">
        <v>3021</v>
      </c>
      <c r="I17" s="344">
        <v>2372</v>
      </c>
      <c r="J17" s="345"/>
      <c r="K17" s="344"/>
      <c r="L17" s="345">
        <f>SUM(H17:K17)</f>
        <v>5393</v>
      </c>
      <c r="M17" s="347">
        <f>IF(ISERROR(F17/L17-1),"         /0",(F17/L17-1))</f>
        <v>0.17188948637122192</v>
      </c>
      <c r="N17" s="343">
        <v>18733</v>
      </c>
      <c r="O17" s="344">
        <v>16092</v>
      </c>
      <c r="P17" s="345">
        <v>0</v>
      </c>
      <c r="Q17" s="344">
        <v>0</v>
      </c>
      <c r="R17" s="345">
        <f>SUM(N17:Q17)</f>
        <v>34825</v>
      </c>
      <c r="S17" s="346">
        <f>R17/$R$9</f>
        <v>0.007159196056716868</v>
      </c>
      <c r="T17" s="343">
        <v>14745</v>
      </c>
      <c r="U17" s="344">
        <v>11723</v>
      </c>
      <c r="V17" s="345"/>
      <c r="W17" s="344"/>
      <c r="X17" s="345">
        <f>SUM(T17:W17)</f>
        <v>26468</v>
      </c>
      <c r="Y17" s="348">
        <f>IF(ISERROR(R17/X17-1),"         /0",IF(R17/X17&gt;5,"  *  ",(R17/X17-1)))</f>
        <v>0.31573976122109726</v>
      </c>
    </row>
    <row r="18" spans="1:25" ht="19.5" customHeight="1">
      <c r="A18" s="342" t="s">
        <v>191</v>
      </c>
      <c r="B18" s="343">
        <v>2569</v>
      </c>
      <c r="C18" s="344">
        <v>3415</v>
      </c>
      <c r="D18" s="345">
        <v>0</v>
      </c>
      <c r="E18" s="344">
        <v>0</v>
      </c>
      <c r="F18" s="345">
        <f>SUM(B18:E18)</f>
        <v>5984</v>
      </c>
      <c r="G18" s="346">
        <f>F18/$F$9</f>
        <v>0.00627961277120445</v>
      </c>
      <c r="H18" s="343">
        <v>3834</v>
      </c>
      <c r="I18" s="344">
        <v>3745</v>
      </c>
      <c r="J18" s="345"/>
      <c r="K18" s="344"/>
      <c r="L18" s="345">
        <f>SUM(H18:K18)</f>
        <v>7579</v>
      </c>
      <c r="M18" s="347">
        <f>IF(ISERROR(F18/L18-1),"         /0",(F18/L18-1))</f>
        <v>-0.2104499274310595</v>
      </c>
      <c r="N18" s="343">
        <v>16438</v>
      </c>
      <c r="O18" s="344">
        <v>17115</v>
      </c>
      <c r="P18" s="345"/>
      <c r="Q18" s="344"/>
      <c r="R18" s="345">
        <f>SUM(N18:Q18)</f>
        <v>33553</v>
      </c>
      <c r="S18" s="346">
        <f>R18/$R$9</f>
        <v>0.006897702951644539</v>
      </c>
      <c r="T18" s="343">
        <v>15482</v>
      </c>
      <c r="U18" s="344">
        <v>15419</v>
      </c>
      <c r="V18" s="345"/>
      <c r="W18" s="344"/>
      <c r="X18" s="345">
        <f>SUM(T18:W18)</f>
        <v>30901</v>
      </c>
      <c r="Y18" s="348">
        <f>IF(ISERROR(R18/X18-1),"         /0",IF(R18/X18&gt;5,"  *  ",(R18/X18-1)))</f>
        <v>0.08582246529238535</v>
      </c>
    </row>
    <row r="19" spans="1:25" ht="19.5" customHeight="1">
      <c r="A19" s="342" t="s">
        <v>160</v>
      </c>
      <c r="B19" s="343">
        <v>2793</v>
      </c>
      <c r="C19" s="344">
        <v>2785</v>
      </c>
      <c r="D19" s="345">
        <v>174</v>
      </c>
      <c r="E19" s="344">
        <v>95</v>
      </c>
      <c r="F19" s="345">
        <f>SUM(B19:E19)</f>
        <v>5847</v>
      </c>
      <c r="G19" s="346">
        <f>F19/$F$9</f>
        <v>0.006135844898601674</v>
      </c>
      <c r="H19" s="343">
        <v>6063</v>
      </c>
      <c r="I19" s="344">
        <v>5658</v>
      </c>
      <c r="J19" s="345"/>
      <c r="K19" s="344"/>
      <c r="L19" s="345">
        <f>SUM(H19:K19)</f>
        <v>11721</v>
      </c>
      <c r="M19" s="347">
        <f>IF(ISERROR(F19/L19-1),"         /0",(F19/L19-1))</f>
        <v>-0.5011517788584592</v>
      </c>
      <c r="N19" s="343">
        <v>13844</v>
      </c>
      <c r="O19" s="344">
        <v>13490</v>
      </c>
      <c r="P19" s="345">
        <v>174</v>
      </c>
      <c r="Q19" s="344">
        <v>95</v>
      </c>
      <c r="R19" s="345">
        <f>SUM(N19:Q19)</f>
        <v>27603</v>
      </c>
      <c r="S19" s="346">
        <f>R19/$R$9</f>
        <v>0.0056745237258738175</v>
      </c>
      <c r="T19" s="343">
        <v>30022</v>
      </c>
      <c r="U19" s="344">
        <v>26610</v>
      </c>
      <c r="V19" s="345"/>
      <c r="W19" s="344"/>
      <c r="X19" s="345">
        <f>SUM(T19:W19)</f>
        <v>56632</v>
      </c>
      <c r="Y19" s="348">
        <f>IF(ISERROR(R19/X19-1),"         /0",IF(R19/X19&gt;5,"  *  ",(R19/X19-1)))</f>
        <v>-0.5125900550925272</v>
      </c>
    </row>
    <row r="20" spans="1:25" ht="19.5" customHeight="1">
      <c r="A20" s="342" t="s">
        <v>181</v>
      </c>
      <c r="B20" s="343">
        <v>2471</v>
      </c>
      <c r="C20" s="344">
        <v>2451</v>
      </c>
      <c r="D20" s="345">
        <v>0</v>
      </c>
      <c r="E20" s="344">
        <v>0</v>
      </c>
      <c r="F20" s="345">
        <f t="shared" si="0"/>
        <v>4922</v>
      </c>
      <c r="G20" s="346">
        <f t="shared" si="1"/>
        <v>0.005165149408400451</v>
      </c>
      <c r="H20" s="343">
        <v>2</v>
      </c>
      <c r="I20" s="344"/>
      <c r="J20" s="345"/>
      <c r="K20" s="344"/>
      <c r="L20" s="345">
        <f t="shared" si="2"/>
        <v>2</v>
      </c>
      <c r="M20" s="347" t="s">
        <v>45</v>
      </c>
      <c r="N20" s="343">
        <v>12538</v>
      </c>
      <c r="O20" s="344">
        <v>11747</v>
      </c>
      <c r="P20" s="345"/>
      <c r="Q20" s="344"/>
      <c r="R20" s="345">
        <f t="shared" si="4"/>
        <v>24285</v>
      </c>
      <c r="S20" s="346">
        <f t="shared" si="5"/>
        <v>0.004992421428208734</v>
      </c>
      <c r="T20" s="343">
        <v>5</v>
      </c>
      <c r="U20" s="344">
        <v>1</v>
      </c>
      <c r="V20" s="345"/>
      <c r="W20" s="344"/>
      <c r="X20" s="345">
        <f t="shared" si="6"/>
        <v>6</v>
      </c>
      <c r="Y20" s="348" t="str">
        <f t="shared" si="7"/>
        <v>  *  </v>
      </c>
    </row>
    <row r="21" spans="1:25" ht="19.5" customHeight="1">
      <c r="A21" s="342" t="s">
        <v>161</v>
      </c>
      <c r="B21" s="343">
        <v>2415</v>
      </c>
      <c r="C21" s="344">
        <v>1997</v>
      </c>
      <c r="D21" s="345">
        <v>0</v>
      </c>
      <c r="E21" s="344">
        <v>0</v>
      </c>
      <c r="F21" s="345">
        <f>SUM(B21:E21)</f>
        <v>4412</v>
      </c>
      <c r="G21" s="346">
        <f>F21/$F$9</f>
        <v>0.0046299551381273445</v>
      </c>
      <c r="H21" s="343">
        <v>2677</v>
      </c>
      <c r="I21" s="344">
        <v>2211</v>
      </c>
      <c r="J21" s="345"/>
      <c r="K21" s="344"/>
      <c r="L21" s="345">
        <f>SUM(H21:K21)</f>
        <v>4888</v>
      </c>
      <c r="M21" s="347">
        <f>IF(ISERROR(F21/L21-1),"         /0",(F21/L21-1))</f>
        <v>-0.09738134206219318</v>
      </c>
      <c r="N21" s="343">
        <v>14653</v>
      </c>
      <c r="O21" s="344">
        <v>12368</v>
      </c>
      <c r="P21" s="345"/>
      <c r="Q21" s="344"/>
      <c r="R21" s="345">
        <f>SUM(N21:Q21)</f>
        <v>27021</v>
      </c>
      <c r="S21" s="346">
        <f>R21/$R$9</f>
        <v>0.0055548782957228</v>
      </c>
      <c r="T21" s="343">
        <v>16219</v>
      </c>
      <c r="U21" s="344">
        <v>13947</v>
      </c>
      <c r="V21" s="345"/>
      <c r="W21" s="344"/>
      <c r="X21" s="345">
        <f>SUM(T21:W21)</f>
        <v>30166</v>
      </c>
      <c r="Y21" s="348">
        <f>IF(ISERROR(R21/X21-1),"         /0",IF(R21/X21&gt;5,"  *  ",(R21/X21-1)))</f>
        <v>-0.10425644765630182</v>
      </c>
    </row>
    <row r="22" spans="1:25" ht="19.5" customHeight="1">
      <c r="A22" s="342" t="s">
        <v>192</v>
      </c>
      <c r="B22" s="343">
        <v>2181</v>
      </c>
      <c r="C22" s="344">
        <v>1652</v>
      </c>
      <c r="D22" s="345">
        <v>0</v>
      </c>
      <c r="E22" s="344">
        <v>0</v>
      </c>
      <c r="F22" s="345">
        <f t="shared" si="0"/>
        <v>3833</v>
      </c>
      <c r="G22" s="346">
        <f t="shared" si="1"/>
        <v>0.004022352231287877</v>
      </c>
      <c r="H22" s="343">
        <v>1035</v>
      </c>
      <c r="I22" s="344">
        <v>1477</v>
      </c>
      <c r="J22" s="345"/>
      <c r="K22" s="344"/>
      <c r="L22" s="345">
        <f t="shared" si="2"/>
        <v>2512</v>
      </c>
      <c r="M22" s="347">
        <f t="shared" si="3"/>
        <v>0.525875796178344</v>
      </c>
      <c r="N22" s="343">
        <v>8369</v>
      </c>
      <c r="O22" s="344">
        <v>7671</v>
      </c>
      <c r="P22" s="345"/>
      <c r="Q22" s="344"/>
      <c r="R22" s="345">
        <f t="shared" si="4"/>
        <v>16040</v>
      </c>
      <c r="S22" s="346">
        <f t="shared" si="5"/>
        <v>0.0032974445010693055</v>
      </c>
      <c r="T22" s="343">
        <v>5396</v>
      </c>
      <c r="U22" s="344">
        <v>6389</v>
      </c>
      <c r="V22" s="345"/>
      <c r="W22" s="344"/>
      <c r="X22" s="345">
        <f t="shared" si="6"/>
        <v>11785</v>
      </c>
      <c r="Y22" s="348">
        <f t="shared" si="7"/>
        <v>0.36105218498090785</v>
      </c>
    </row>
    <row r="23" spans="1:25" ht="19.5" customHeight="1">
      <c r="A23" s="342" t="s">
        <v>188</v>
      </c>
      <c r="B23" s="343">
        <v>1640</v>
      </c>
      <c r="C23" s="344">
        <v>1386</v>
      </c>
      <c r="D23" s="345">
        <v>0</v>
      </c>
      <c r="E23" s="344">
        <v>0</v>
      </c>
      <c r="F23" s="345">
        <f t="shared" si="0"/>
        <v>3026</v>
      </c>
      <c r="G23" s="346">
        <f t="shared" si="1"/>
        <v>0.003175486003620432</v>
      </c>
      <c r="H23" s="343">
        <v>2019</v>
      </c>
      <c r="I23" s="344">
        <v>1325</v>
      </c>
      <c r="J23" s="345"/>
      <c r="K23" s="344"/>
      <c r="L23" s="345">
        <f t="shared" si="2"/>
        <v>3344</v>
      </c>
      <c r="M23" s="347">
        <f t="shared" si="3"/>
        <v>-0.09509569377990434</v>
      </c>
      <c r="N23" s="343">
        <v>10379</v>
      </c>
      <c r="O23" s="344">
        <v>8254</v>
      </c>
      <c r="P23" s="345"/>
      <c r="Q23" s="344"/>
      <c r="R23" s="345">
        <f t="shared" si="4"/>
        <v>18633</v>
      </c>
      <c r="S23" s="346">
        <f t="shared" si="5"/>
        <v>0.003830503951896781</v>
      </c>
      <c r="T23" s="343">
        <v>8576</v>
      </c>
      <c r="U23" s="344">
        <v>5601</v>
      </c>
      <c r="V23" s="345"/>
      <c r="W23" s="344"/>
      <c r="X23" s="345">
        <f t="shared" si="6"/>
        <v>14177</v>
      </c>
      <c r="Y23" s="348">
        <f t="shared" si="7"/>
        <v>0.3143119136629753</v>
      </c>
    </row>
    <row r="24" spans="1:25" ht="19.5" customHeight="1" thickBot="1">
      <c r="A24" s="349" t="s">
        <v>173</v>
      </c>
      <c r="B24" s="350">
        <v>370</v>
      </c>
      <c r="C24" s="351">
        <v>330</v>
      </c>
      <c r="D24" s="352">
        <v>15</v>
      </c>
      <c r="E24" s="351">
        <v>10</v>
      </c>
      <c r="F24" s="352">
        <f t="shared" si="0"/>
        <v>725</v>
      </c>
      <c r="G24" s="353">
        <f t="shared" si="1"/>
        <v>0.000760815384211769</v>
      </c>
      <c r="H24" s="350">
        <v>242</v>
      </c>
      <c r="I24" s="351">
        <v>205</v>
      </c>
      <c r="J24" s="352">
        <v>0</v>
      </c>
      <c r="K24" s="351">
        <v>50</v>
      </c>
      <c r="L24" s="352">
        <f t="shared" si="2"/>
        <v>497</v>
      </c>
      <c r="M24" s="354">
        <f t="shared" si="3"/>
        <v>0.45875251509054316</v>
      </c>
      <c r="N24" s="350">
        <v>1533</v>
      </c>
      <c r="O24" s="351">
        <v>1494</v>
      </c>
      <c r="P24" s="352">
        <v>54</v>
      </c>
      <c r="Q24" s="351">
        <v>36</v>
      </c>
      <c r="R24" s="352">
        <f t="shared" si="4"/>
        <v>3117</v>
      </c>
      <c r="S24" s="353">
        <f t="shared" si="5"/>
        <v>0.0006407814532314853</v>
      </c>
      <c r="T24" s="350">
        <v>860</v>
      </c>
      <c r="U24" s="351">
        <v>943</v>
      </c>
      <c r="V24" s="352">
        <v>8</v>
      </c>
      <c r="W24" s="351">
        <v>81</v>
      </c>
      <c r="X24" s="352">
        <f t="shared" si="6"/>
        <v>1892</v>
      </c>
      <c r="Y24" s="355">
        <f t="shared" si="7"/>
        <v>0.647463002114165</v>
      </c>
    </row>
    <row r="25" spans="1:25" s="167" customFormat="1" ht="19.5" customHeight="1">
      <c r="A25" s="176" t="s">
        <v>55</v>
      </c>
      <c r="B25" s="173">
        <f>SUM(B26:B42)</f>
        <v>121094</v>
      </c>
      <c r="C25" s="172">
        <f>SUM(C26:C42)</f>
        <v>122334</v>
      </c>
      <c r="D25" s="171">
        <f>SUM(D26:D42)</f>
        <v>335</v>
      </c>
      <c r="E25" s="172">
        <f>SUM(E26:E42)</f>
        <v>517</v>
      </c>
      <c r="F25" s="171">
        <f t="shared" si="0"/>
        <v>244280</v>
      </c>
      <c r="G25" s="174">
        <f t="shared" si="1"/>
        <v>0.2563475614555185</v>
      </c>
      <c r="H25" s="173">
        <f>SUM(H26:H42)</f>
        <v>113523</v>
      </c>
      <c r="I25" s="172">
        <f>SUM(I26:I42)</f>
        <v>113073</v>
      </c>
      <c r="J25" s="171">
        <f>SUM(J26:J42)</f>
        <v>364</v>
      </c>
      <c r="K25" s="172">
        <f>SUM(K26:K42)</f>
        <v>178</v>
      </c>
      <c r="L25" s="171">
        <f t="shared" si="2"/>
        <v>227138</v>
      </c>
      <c r="M25" s="175">
        <f t="shared" si="3"/>
        <v>0.07546953834232939</v>
      </c>
      <c r="N25" s="173">
        <f>SUM(N26:N42)</f>
        <v>636745</v>
      </c>
      <c r="O25" s="172">
        <f>SUM(O26:O42)</f>
        <v>633681</v>
      </c>
      <c r="P25" s="171">
        <f>SUM(P26:P42)</f>
        <v>2103</v>
      </c>
      <c r="Q25" s="172">
        <f>SUM(Q26:Q42)</f>
        <v>2461</v>
      </c>
      <c r="R25" s="171">
        <f t="shared" si="4"/>
        <v>1274990</v>
      </c>
      <c r="S25" s="174">
        <f t="shared" si="5"/>
        <v>0.2621077783303213</v>
      </c>
      <c r="T25" s="173">
        <f>SUM(T26:T42)</f>
        <v>594233</v>
      </c>
      <c r="U25" s="172">
        <f>SUM(U26:U42)</f>
        <v>588944</v>
      </c>
      <c r="V25" s="171">
        <f>SUM(V26:V42)</f>
        <v>4343</v>
      </c>
      <c r="W25" s="172">
        <f>SUM(W26:W42)</f>
        <v>3434</v>
      </c>
      <c r="X25" s="171">
        <f t="shared" si="6"/>
        <v>1190954</v>
      </c>
      <c r="Y25" s="168">
        <f t="shared" si="7"/>
        <v>0.07056191926808264</v>
      </c>
    </row>
    <row r="26" spans="1:25" ht="19.5" customHeight="1">
      <c r="A26" s="335" t="s">
        <v>159</v>
      </c>
      <c r="B26" s="336">
        <v>34841</v>
      </c>
      <c r="C26" s="337">
        <v>37990</v>
      </c>
      <c r="D26" s="338">
        <v>59</v>
      </c>
      <c r="E26" s="337">
        <v>233</v>
      </c>
      <c r="F26" s="338">
        <f t="shared" si="0"/>
        <v>73123</v>
      </c>
      <c r="G26" s="339">
        <f t="shared" si="1"/>
        <v>0.07673531495133405</v>
      </c>
      <c r="H26" s="336">
        <v>29253</v>
      </c>
      <c r="I26" s="337">
        <v>29752</v>
      </c>
      <c r="J26" s="338">
        <v>2</v>
      </c>
      <c r="K26" s="337">
        <v>0</v>
      </c>
      <c r="L26" s="338">
        <f t="shared" si="2"/>
        <v>59007</v>
      </c>
      <c r="M26" s="340">
        <f t="shared" si="3"/>
        <v>0.23922585455962841</v>
      </c>
      <c r="N26" s="336">
        <v>192270</v>
      </c>
      <c r="O26" s="337">
        <v>194862</v>
      </c>
      <c r="P26" s="338">
        <v>525</v>
      </c>
      <c r="Q26" s="337">
        <v>583</v>
      </c>
      <c r="R26" s="338">
        <f t="shared" si="4"/>
        <v>388240</v>
      </c>
      <c r="S26" s="339">
        <f t="shared" si="5"/>
        <v>0.07981295842239072</v>
      </c>
      <c r="T26" s="336">
        <v>151122</v>
      </c>
      <c r="U26" s="337">
        <v>146591</v>
      </c>
      <c r="V26" s="338">
        <v>568</v>
      </c>
      <c r="W26" s="337">
        <v>217</v>
      </c>
      <c r="X26" s="338">
        <f t="shared" si="6"/>
        <v>298498</v>
      </c>
      <c r="Y26" s="341">
        <f t="shared" si="7"/>
        <v>0.3006452304538054</v>
      </c>
    </row>
    <row r="27" spans="1:25" ht="19.5" customHeight="1">
      <c r="A27" s="342" t="s">
        <v>179</v>
      </c>
      <c r="B27" s="343">
        <v>23635</v>
      </c>
      <c r="C27" s="344">
        <v>22011</v>
      </c>
      <c r="D27" s="345">
        <v>145</v>
      </c>
      <c r="E27" s="344">
        <v>149</v>
      </c>
      <c r="F27" s="345">
        <f t="shared" si="0"/>
        <v>45940</v>
      </c>
      <c r="G27" s="346">
        <f t="shared" si="1"/>
        <v>0.04820946034577747</v>
      </c>
      <c r="H27" s="343">
        <v>17955</v>
      </c>
      <c r="I27" s="344">
        <v>16478</v>
      </c>
      <c r="J27" s="345"/>
      <c r="K27" s="344"/>
      <c r="L27" s="345">
        <f t="shared" si="2"/>
        <v>34433</v>
      </c>
      <c r="M27" s="347">
        <f t="shared" si="3"/>
        <v>0.3341852292858596</v>
      </c>
      <c r="N27" s="343">
        <v>111930</v>
      </c>
      <c r="O27" s="344">
        <v>117036</v>
      </c>
      <c r="P27" s="345">
        <v>236</v>
      </c>
      <c r="Q27" s="344">
        <v>242</v>
      </c>
      <c r="R27" s="345">
        <f t="shared" si="4"/>
        <v>229444</v>
      </c>
      <c r="S27" s="346">
        <f t="shared" si="5"/>
        <v>0.04716825786180459</v>
      </c>
      <c r="T27" s="343">
        <v>97587</v>
      </c>
      <c r="U27" s="344">
        <v>100272</v>
      </c>
      <c r="V27" s="345"/>
      <c r="W27" s="344"/>
      <c r="X27" s="345">
        <f t="shared" si="6"/>
        <v>197859</v>
      </c>
      <c r="Y27" s="348">
        <f t="shared" si="7"/>
        <v>0.1596338806928166</v>
      </c>
    </row>
    <row r="28" spans="1:25" ht="19.5" customHeight="1">
      <c r="A28" s="342" t="s">
        <v>181</v>
      </c>
      <c r="B28" s="343">
        <v>12651</v>
      </c>
      <c r="C28" s="344">
        <v>12743</v>
      </c>
      <c r="D28" s="345">
        <v>0</v>
      </c>
      <c r="E28" s="344">
        <v>0</v>
      </c>
      <c r="F28" s="345">
        <f t="shared" si="0"/>
        <v>25394</v>
      </c>
      <c r="G28" s="346">
        <f t="shared" si="1"/>
        <v>0.026648477057480913</v>
      </c>
      <c r="H28" s="343">
        <v>12525</v>
      </c>
      <c r="I28" s="344">
        <v>12177</v>
      </c>
      <c r="J28" s="345"/>
      <c r="K28" s="344"/>
      <c r="L28" s="345">
        <f t="shared" si="2"/>
        <v>24702</v>
      </c>
      <c r="M28" s="347">
        <f t="shared" si="3"/>
        <v>0.028013925997894873</v>
      </c>
      <c r="N28" s="343">
        <v>64122</v>
      </c>
      <c r="O28" s="344">
        <v>61975</v>
      </c>
      <c r="P28" s="345"/>
      <c r="Q28" s="344"/>
      <c r="R28" s="345">
        <f t="shared" si="4"/>
        <v>126097</v>
      </c>
      <c r="S28" s="346">
        <f t="shared" si="5"/>
        <v>0.025922559803699265</v>
      </c>
      <c r="T28" s="343">
        <v>61913</v>
      </c>
      <c r="U28" s="344">
        <v>57929</v>
      </c>
      <c r="V28" s="345"/>
      <c r="W28" s="344"/>
      <c r="X28" s="345">
        <f t="shared" si="6"/>
        <v>119842</v>
      </c>
      <c r="Y28" s="348">
        <f t="shared" si="7"/>
        <v>0.052193721733615916</v>
      </c>
    </row>
    <row r="29" spans="1:25" ht="19.5" customHeight="1">
      <c r="A29" s="342" t="s">
        <v>186</v>
      </c>
      <c r="B29" s="343">
        <v>11304</v>
      </c>
      <c r="C29" s="344">
        <v>9973</v>
      </c>
      <c r="D29" s="345">
        <v>0</v>
      </c>
      <c r="E29" s="344">
        <v>0</v>
      </c>
      <c r="F29" s="345">
        <f>SUM(B29:E29)</f>
        <v>21277</v>
      </c>
      <c r="G29" s="346">
        <f>F29/$F$9</f>
        <v>0.022328095075688014</v>
      </c>
      <c r="H29" s="343">
        <v>1498</v>
      </c>
      <c r="I29" s="344">
        <v>1482</v>
      </c>
      <c r="J29" s="345">
        <v>198</v>
      </c>
      <c r="K29" s="344">
        <v>174</v>
      </c>
      <c r="L29" s="345">
        <f>SUM(H29:K29)</f>
        <v>3352</v>
      </c>
      <c r="M29" s="347">
        <f>IF(ISERROR(F29/L29-1),"         /0",(F29/L29-1))</f>
        <v>5.34755369928401</v>
      </c>
      <c r="N29" s="343">
        <v>56306</v>
      </c>
      <c r="O29" s="344">
        <v>49314</v>
      </c>
      <c r="P29" s="345"/>
      <c r="Q29" s="344"/>
      <c r="R29" s="345">
        <f>SUM(N29:Q29)</f>
        <v>105620</v>
      </c>
      <c r="S29" s="346">
        <f>R29/$R$9</f>
        <v>0.021712973079983794</v>
      </c>
      <c r="T29" s="343">
        <v>6698</v>
      </c>
      <c r="U29" s="344">
        <v>6032</v>
      </c>
      <c r="V29" s="345">
        <v>198</v>
      </c>
      <c r="W29" s="344">
        <v>462</v>
      </c>
      <c r="X29" s="345">
        <f>SUM(T29:W29)</f>
        <v>13390</v>
      </c>
      <c r="Y29" s="348" t="str">
        <f>IF(ISERROR(R29/X29-1),"         /0",IF(R29/X29&gt;5,"  *  ",(R29/X29-1)))</f>
        <v>  *  </v>
      </c>
    </row>
    <row r="30" spans="1:25" ht="19.5" customHeight="1">
      <c r="A30" s="342" t="s">
        <v>187</v>
      </c>
      <c r="B30" s="343">
        <v>10031</v>
      </c>
      <c r="C30" s="344">
        <v>9912</v>
      </c>
      <c r="D30" s="345">
        <v>0</v>
      </c>
      <c r="E30" s="344">
        <v>0</v>
      </c>
      <c r="F30" s="345">
        <f t="shared" si="0"/>
        <v>19943</v>
      </c>
      <c r="G30" s="346">
        <f t="shared" si="1"/>
        <v>0.02092819476873836</v>
      </c>
      <c r="H30" s="343">
        <v>3659</v>
      </c>
      <c r="I30" s="344">
        <v>3389</v>
      </c>
      <c r="J30" s="345"/>
      <c r="K30" s="344"/>
      <c r="L30" s="345">
        <f t="shared" si="2"/>
        <v>7048</v>
      </c>
      <c r="M30" s="347">
        <f t="shared" si="3"/>
        <v>1.8295970488081723</v>
      </c>
      <c r="N30" s="343">
        <v>39872</v>
      </c>
      <c r="O30" s="344">
        <v>37756</v>
      </c>
      <c r="P30" s="345"/>
      <c r="Q30" s="344"/>
      <c r="R30" s="345">
        <f t="shared" si="4"/>
        <v>77628</v>
      </c>
      <c r="S30" s="346">
        <f t="shared" si="5"/>
        <v>0.01595848015766883</v>
      </c>
      <c r="T30" s="343">
        <v>44002</v>
      </c>
      <c r="U30" s="344">
        <v>41172</v>
      </c>
      <c r="V30" s="345"/>
      <c r="W30" s="344">
        <v>58</v>
      </c>
      <c r="X30" s="345">
        <f t="shared" si="6"/>
        <v>85232</v>
      </c>
      <c r="Y30" s="348">
        <f t="shared" si="7"/>
        <v>-0.089215318190351</v>
      </c>
    </row>
    <row r="31" spans="1:25" ht="19.5" customHeight="1">
      <c r="A31" s="342" t="s">
        <v>190</v>
      </c>
      <c r="B31" s="343">
        <v>9466</v>
      </c>
      <c r="C31" s="344">
        <v>9091</v>
      </c>
      <c r="D31" s="345">
        <v>0</v>
      </c>
      <c r="E31" s="344">
        <v>0</v>
      </c>
      <c r="F31" s="345">
        <f>SUM(B31:E31)</f>
        <v>18557</v>
      </c>
      <c r="G31" s="346">
        <f>F31/$F$9</f>
        <v>0.019473725634231446</v>
      </c>
      <c r="H31" s="343">
        <v>21049</v>
      </c>
      <c r="I31" s="344">
        <v>19987</v>
      </c>
      <c r="J31" s="345"/>
      <c r="K31" s="344"/>
      <c r="L31" s="345">
        <f>SUM(H31:K31)</f>
        <v>41036</v>
      </c>
      <c r="M31" s="347">
        <f>IF(ISERROR(F31/L31-1),"         /0",(F31/L31-1))</f>
        <v>-0.5477873087045522</v>
      </c>
      <c r="N31" s="343">
        <v>51818</v>
      </c>
      <c r="O31" s="344">
        <v>50663</v>
      </c>
      <c r="P31" s="345"/>
      <c r="Q31" s="344"/>
      <c r="R31" s="345">
        <f>SUM(N31:Q31)</f>
        <v>102481</v>
      </c>
      <c r="S31" s="346">
        <f>R31/$R$9</f>
        <v>0.02106766894726206</v>
      </c>
      <c r="T31" s="343">
        <v>101749</v>
      </c>
      <c r="U31" s="344">
        <v>97632</v>
      </c>
      <c r="V31" s="345"/>
      <c r="W31" s="344"/>
      <c r="X31" s="345">
        <f>SUM(T31:W31)</f>
        <v>199381</v>
      </c>
      <c r="Y31" s="348">
        <f>IF(ISERROR(R31/X31-1),"         /0",IF(R31/X31&gt;5,"  *  ",(R31/X31-1)))</f>
        <v>-0.4860041829462185</v>
      </c>
    </row>
    <row r="32" spans="1:25" ht="19.5" customHeight="1">
      <c r="A32" s="342" t="s">
        <v>199</v>
      </c>
      <c r="B32" s="343">
        <v>3565</v>
      </c>
      <c r="C32" s="344">
        <v>4278</v>
      </c>
      <c r="D32" s="345">
        <v>0</v>
      </c>
      <c r="E32" s="344">
        <v>0</v>
      </c>
      <c r="F32" s="345">
        <f aca="true" t="shared" si="8" ref="F32:F38">SUM(B32:E32)</f>
        <v>7843</v>
      </c>
      <c r="G32" s="346">
        <f aca="true" t="shared" si="9" ref="G32:G38">F32/$F$9</f>
        <v>0.00823044835637642</v>
      </c>
      <c r="H32" s="343">
        <v>2736</v>
      </c>
      <c r="I32" s="344">
        <v>4012</v>
      </c>
      <c r="J32" s="345"/>
      <c r="K32" s="344"/>
      <c r="L32" s="345">
        <f aca="true" t="shared" si="10" ref="L32:L38">SUM(H32:K32)</f>
        <v>6748</v>
      </c>
      <c r="M32" s="347">
        <f aca="true" t="shared" si="11" ref="M32:M38">IF(ISERROR(F32/L32-1),"         /0",(F32/L32-1))</f>
        <v>0.16227030231179618</v>
      </c>
      <c r="N32" s="343">
        <v>20829</v>
      </c>
      <c r="O32" s="344">
        <v>20600</v>
      </c>
      <c r="P32" s="345">
        <v>1076</v>
      </c>
      <c r="Q32" s="344">
        <v>1287</v>
      </c>
      <c r="R32" s="345">
        <f aca="true" t="shared" si="12" ref="R32:R38">SUM(N32:Q32)</f>
        <v>43792</v>
      </c>
      <c r="S32" s="346">
        <f aca="true" t="shared" si="13" ref="S32:S38">R32/$R$9</f>
        <v>0.009002599101672507</v>
      </c>
      <c r="T32" s="343">
        <v>14819</v>
      </c>
      <c r="U32" s="344">
        <v>18591</v>
      </c>
      <c r="V32" s="345"/>
      <c r="W32" s="344"/>
      <c r="X32" s="345">
        <f aca="true" t="shared" si="14" ref="X32:X38">SUM(T32:W32)</f>
        <v>33410</v>
      </c>
      <c r="Y32" s="348">
        <f aca="true" t="shared" si="15" ref="Y32:Y38">IF(ISERROR(R32/X32-1),"         /0",IF(R32/X32&gt;5,"  *  ",(R32/X32-1)))</f>
        <v>0.3107452858425621</v>
      </c>
    </row>
    <row r="33" spans="1:25" ht="19.5" customHeight="1">
      <c r="A33" s="342" t="s">
        <v>161</v>
      </c>
      <c r="B33" s="343">
        <v>3632</v>
      </c>
      <c r="C33" s="344">
        <v>4141</v>
      </c>
      <c r="D33" s="345">
        <v>0</v>
      </c>
      <c r="E33" s="344">
        <v>0</v>
      </c>
      <c r="F33" s="345">
        <f t="shared" si="8"/>
        <v>7773</v>
      </c>
      <c r="G33" s="346">
        <f t="shared" si="9"/>
        <v>0.00815699031928011</v>
      </c>
      <c r="H33" s="343">
        <v>5111</v>
      </c>
      <c r="I33" s="344">
        <v>5168</v>
      </c>
      <c r="J33" s="345"/>
      <c r="K33" s="344"/>
      <c r="L33" s="345">
        <f t="shared" si="10"/>
        <v>10279</v>
      </c>
      <c r="M33" s="347">
        <f t="shared" si="11"/>
        <v>-0.24379803482829066</v>
      </c>
      <c r="N33" s="343">
        <v>25534</v>
      </c>
      <c r="O33" s="344">
        <v>24329</v>
      </c>
      <c r="P33" s="345"/>
      <c r="Q33" s="344"/>
      <c r="R33" s="345">
        <f t="shared" si="12"/>
        <v>49863</v>
      </c>
      <c r="S33" s="346">
        <f t="shared" si="13"/>
        <v>0.010250653064639575</v>
      </c>
      <c r="T33" s="343">
        <v>26908</v>
      </c>
      <c r="U33" s="344">
        <v>27703</v>
      </c>
      <c r="V33" s="345"/>
      <c r="W33" s="344"/>
      <c r="X33" s="345">
        <f t="shared" si="14"/>
        <v>54611</v>
      </c>
      <c r="Y33" s="348">
        <f t="shared" si="15"/>
        <v>-0.08694219113365442</v>
      </c>
    </row>
    <row r="34" spans="1:25" ht="19.5" customHeight="1">
      <c r="A34" s="342" t="s">
        <v>200</v>
      </c>
      <c r="B34" s="343">
        <v>3847</v>
      </c>
      <c r="C34" s="344">
        <v>3647</v>
      </c>
      <c r="D34" s="345">
        <v>0</v>
      </c>
      <c r="E34" s="344">
        <v>0</v>
      </c>
      <c r="F34" s="345">
        <f t="shared" si="8"/>
        <v>7494</v>
      </c>
      <c r="G34" s="346">
        <f t="shared" si="9"/>
        <v>0.007864207571424824</v>
      </c>
      <c r="H34" s="343">
        <v>3824</v>
      </c>
      <c r="I34" s="344">
        <v>3787</v>
      </c>
      <c r="J34" s="345"/>
      <c r="K34" s="344"/>
      <c r="L34" s="345">
        <f t="shared" si="10"/>
        <v>7611</v>
      </c>
      <c r="M34" s="347">
        <f t="shared" si="11"/>
        <v>-0.015372487189594053</v>
      </c>
      <c r="N34" s="343">
        <v>20843</v>
      </c>
      <c r="O34" s="344">
        <v>19629</v>
      </c>
      <c r="P34" s="345"/>
      <c r="Q34" s="344"/>
      <c r="R34" s="345">
        <f t="shared" si="12"/>
        <v>40472</v>
      </c>
      <c r="S34" s="346">
        <f t="shared" si="13"/>
        <v>0.008320085651326492</v>
      </c>
      <c r="T34" s="343">
        <v>21147</v>
      </c>
      <c r="U34" s="344">
        <v>19630</v>
      </c>
      <c r="V34" s="345"/>
      <c r="W34" s="344"/>
      <c r="X34" s="345">
        <f t="shared" si="14"/>
        <v>40777</v>
      </c>
      <c r="Y34" s="348">
        <f t="shared" si="15"/>
        <v>-0.007479706697402944</v>
      </c>
    </row>
    <row r="35" spans="1:25" ht="19.5" customHeight="1">
      <c r="A35" s="342" t="s">
        <v>203</v>
      </c>
      <c r="B35" s="343">
        <v>2472</v>
      </c>
      <c r="C35" s="344">
        <v>2314</v>
      </c>
      <c r="D35" s="345">
        <v>0</v>
      </c>
      <c r="E35" s="344">
        <v>0</v>
      </c>
      <c r="F35" s="345">
        <f t="shared" si="8"/>
        <v>4786</v>
      </c>
      <c r="G35" s="346">
        <f t="shared" si="9"/>
        <v>0.005022430936327623</v>
      </c>
      <c r="H35" s="343">
        <v>1775</v>
      </c>
      <c r="I35" s="344">
        <v>1727</v>
      </c>
      <c r="J35" s="345"/>
      <c r="K35" s="344"/>
      <c r="L35" s="345">
        <f t="shared" si="10"/>
        <v>3502</v>
      </c>
      <c r="M35" s="347">
        <f t="shared" si="11"/>
        <v>0.3666476299257566</v>
      </c>
      <c r="N35" s="343">
        <v>10902</v>
      </c>
      <c r="O35" s="344">
        <v>11189</v>
      </c>
      <c r="P35" s="345"/>
      <c r="Q35" s="344"/>
      <c r="R35" s="345">
        <f t="shared" si="12"/>
        <v>22091</v>
      </c>
      <c r="S35" s="346">
        <f t="shared" si="13"/>
        <v>0.004541386937227059</v>
      </c>
      <c r="T35" s="343">
        <v>10762</v>
      </c>
      <c r="U35" s="344">
        <v>10689</v>
      </c>
      <c r="V35" s="345"/>
      <c r="W35" s="344"/>
      <c r="X35" s="345">
        <f t="shared" si="14"/>
        <v>21451</v>
      </c>
      <c r="Y35" s="348">
        <f t="shared" si="15"/>
        <v>0.029835438907277023</v>
      </c>
    </row>
    <row r="36" spans="1:25" ht="19.5" customHeight="1">
      <c r="A36" s="342" t="s">
        <v>164</v>
      </c>
      <c r="B36" s="343">
        <v>2171</v>
      </c>
      <c r="C36" s="344">
        <v>2372</v>
      </c>
      <c r="D36" s="345">
        <v>0</v>
      </c>
      <c r="E36" s="344">
        <v>0</v>
      </c>
      <c r="F36" s="345">
        <f t="shared" si="8"/>
        <v>4543</v>
      </c>
      <c r="G36" s="346">
        <f t="shared" si="9"/>
        <v>0.004767426607550437</v>
      </c>
      <c r="H36" s="343">
        <v>2302</v>
      </c>
      <c r="I36" s="344">
        <v>1773</v>
      </c>
      <c r="J36" s="345"/>
      <c r="K36" s="344"/>
      <c r="L36" s="345">
        <f t="shared" si="10"/>
        <v>4075</v>
      </c>
      <c r="M36" s="347">
        <f t="shared" si="11"/>
        <v>0.11484662576687121</v>
      </c>
      <c r="N36" s="343">
        <v>7371</v>
      </c>
      <c r="O36" s="344">
        <v>7560</v>
      </c>
      <c r="P36" s="345"/>
      <c r="Q36" s="344"/>
      <c r="R36" s="345">
        <f t="shared" si="12"/>
        <v>14931</v>
      </c>
      <c r="S36" s="346">
        <f t="shared" si="13"/>
        <v>0.00306946033949288</v>
      </c>
      <c r="T36" s="343">
        <v>12239</v>
      </c>
      <c r="U36" s="344">
        <v>10541</v>
      </c>
      <c r="V36" s="345"/>
      <c r="W36" s="344"/>
      <c r="X36" s="345">
        <f t="shared" si="14"/>
        <v>22780</v>
      </c>
      <c r="Y36" s="348">
        <f t="shared" si="15"/>
        <v>-0.34455662862159786</v>
      </c>
    </row>
    <row r="37" spans="1:25" ht="19.5" customHeight="1">
      <c r="A37" s="342" t="s">
        <v>192</v>
      </c>
      <c r="B37" s="343">
        <v>1483</v>
      </c>
      <c r="C37" s="344">
        <v>2074</v>
      </c>
      <c r="D37" s="345">
        <v>0</v>
      </c>
      <c r="E37" s="344">
        <v>0</v>
      </c>
      <c r="F37" s="345">
        <f t="shared" si="8"/>
        <v>3557</v>
      </c>
      <c r="G37" s="346">
        <f t="shared" si="9"/>
        <v>0.003732717685022431</v>
      </c>
      <c r="H37" s="343">
        <v>627</v>
      </c>
      <c r="I37" s="344">
        <v>1455</v>
      </c>
      <c r="J37" s="345"/>
      <c r="K37" s="344"/>
      <c r="L37" s="345">
        <f t="shared" si="10"/>
        <v>2082</v>
      </c>
      <c r="M37" s="347">
        <f t="shared" si="11"/>
        <v>0.7084534101825168</v>
      </c>
      <c r="N37" s="343">
        <v>8176</v>
      </c>
      <c r="O37" s="344">
        <v>11687</v>
      </c>
      <c r="P37" s="345"/>
      <c r="Q37" s="344"/>
      <c r="R37" s="345">
        <f t="shared" si="12"/>
        <v>19863</v>
      </c>
      <c r="S37" s="346">
        <f t="shared" si="13"/>
        <v>0.004083362850669552</v>
      </c>
      <c r="T37" s="343">
        <v>6285</v>
      </c>
      <c r="U37" s="344">
        <v>11337</v>
      </c>
      <c r="V37" s="345"/>
      <c r="W37" s="344"/>
      <c r="X37" s="345">
        <f t="shared" si="14"/>
        <v>17622</v>
      </c>
      <c r="Y37" s="348">
        <f t="shared" si="15"/>
        <v>0.12717058222676192</v>
      </c>
    </row>
    <row r="38" spans="1:25" ht="19.5" customHeight="1">
      <c r="A38" s="342" t="s">
        <v>205</v>
      </c>
      <c r="B38" s="343">
        <v>691</v>
      </c>
      <c r="C38" s="344">
        <v>968</v>
      </c>
      <c r="D38" s="345">
        <v>0</v>
      </c>
      <c r="E38" s="344">
        <v>0</v>
      </c>
      <c r="F38" s="345">
        <f t="shared" si="8"/>
        <v>1659</v>
      </c>
      <c r="G38" s="346">
        <f t="shared" si="9"/>
        <v>0.001740955479182517</v>
      </c>
      <c r="H38" s="343">
        <v>654</v>
      </c>
      <c r="I38" s="344">
        <v>901</v>
      </c>
      <c r="J38" s="345"/>
      <c r="K38" s="344"/>
      <c r="L38" s="345">
        <f t="shared" si="10"/>
        <v>1555</v>
      </c>
      <c r="M38" s="347">
        <f t="shared" si="11"/>
        <v>0.0668810289389068</v>
      </c>
      <c r="N38" s="343">
        <v>6345</v>
      </c>
      <c r="O38" s="344">
        <v>9135</v>
      </c>
      <c r="P38" s="345"/>
      <c r="Q38" s="344"/>
      <c r="R38" s="345">
        <f t="shared" si="12"/>
        <v>15480</v>
      </c>
      <c r="S38" s="346">
        <f t="shared" si="13"/>
        <v>0.0031823217504085314</v>
      </c>
      <c r="T38" s="343">
        <v>5151</v>
      </c>
      <c r="U38" s="344">
        <v>7057</v>
      </c>
      <c r="V38" s="345">
        <v>110</v>
      </c>
      <c r="W38" s="344">
        <v>115</v>
      </c>
      <c r="X38" s="345">
        <f t="shared" si="14"/>
        <v>12433</v>
      </c>
      <c r="Y38" s="348">
        <f t="shared" si="15"/>
        <v>0.24507359446633958</v>
      </c>
    </row>
    <row r="39" spans="1:25" ht="19.5" customHeight="1">
      <c r="A39" s="342" t="s">
        <v>180</v>
      </c>
      <c r="B39" s="343">
        <v>670</v>
      </c>
      <c r="C39" s="344">
        <v>247</v>
      </c>
      <c r="D39" s="345">
        <v>0</v>
      </c>
      <c r="E39" s="344">
        <v>0</v>
      </c>
      <c r="F39" s="345">
        <f t="shared" si="0"/>
        <v>917</v>
      </c>
      <c r="G39" s="346">
        <f t="shared" si="1"/>
        <v>0.0009623002859616444</v>
      </c>
      <c r="H39" s="343">
        <v>18</v>
      </c>
      <c r="I39" s="344">
        <v>42</v>
      </c>
      <c r="J39" s="345"/>
      <c r="K39" s="344"/>
      <c r="L39" s="345">
        <f t="shared" si="2"/>
        <v>60</v>
      </c>
      <c r="M39" s="347">
        <f t="shared" si="3"/>
        <v>14.283333333333333</v>
      </c>
      <c r="N39" s="343">
        <v>846</v>
      </c>
      <c r="O39" s="344">
        <v>432</v>
      </c>
      <c r="P39" s="345"/>
      <c r="Q39" s="344"/>
      <c r="R39" s="345">
        <f t="shared" si="4"/>
        <v>1278</v>
      </c>
      <c r="S39" s="346">
        <f t="shared" si="5"/>
        <v>0.00026272656311512296</v>
      </c>
      <c r="T39" s="343">
        <v>204</v>
      </c>
      <c r="U39" s="344">
        <v>120</v>
      </c>
      <c r="V39" s="345"/>
      <c r="W39" s="344"/>
      <c r="X39" s="345">
        <f t="shared" si="6"/>
        <v>324</v>
      </c>
      <c r="Y39" s="348">
        <f t="shared" si="7"/>
        <v>2.9444444444444446</v>
      </c>
    </row>
    <row r="40" spans="1:25" ht="19.5" customHeight="1">
      <c r="A40" s="342" t="s">
        <v>207</v>
      </c>
      <c r="B40" s="343">
        <v>342</v>
      </c>
      <c r="C40" s="344">
        <v>274</v>
      </c>
      <c r="D40" s="345">
        <v>0</v>
      </c>
      <c r="E40" s="344">
        <v>0</v>
      </c>
      <c r="F40" s="345">
        <f t="shared" si="0"/>
        <v>616</v>
      </c>
      <c r="G40" s="346">
        <f t="shared" si="1"/>
        <v>0.0006464307264475169</v>
      </c>
      <c r="H40" s="343">
        <v>212</v>
      </c>
      <c r="I40" s="344">
        <v>252</v>
      </c>
      <c r="J40" s="345">
        <v>0</v>
      </c>
      <c r="K40" s="344">
        <v>0</v>
      </c>
      <c r="L40" s="345">
        <f t="shared" si="2"/>
        <v>464</v>
      </c>
      <c r="M40" s="347">
        <f t="shared" si="3"/>
        <v>0.3275862068965518</v>
      </c>
      <c r="N40" s="343">
        <v>1988</v>
      </c>
      <c r="O40" s="344">
        <v>1916</v>
      </c>
      <c r="P40" s="345">
        <v>0</v>
      </c>
      <c r="Q40" s="344">
        <v>0</v>
      </c>
      <c r="R40" s="345">
        <f t="shared" si="4"/>
        <v>3904</v>
      </c>
      <c r="S40" s="346">
        <f t="shared" si="5"/>
        <v>0.0008025700331779655</v>
      </c>
      <c r="T40" s="343">
        <v>1200</v>
      </c>
      <c r="U40" s="344">
        <v>1289</v>
      </c>
      <c r="V40" s="345">
        <v>0</v>
      </c>
      <c r="W40" s="344">
        <v>0</v>
      </c>
      <c r="X40" s="345">
        <f t="shared" si="6"/>
        <v>2489</v>
      </c>
      <c r="Y40" s="348">
        <f t="shared" si="7"/>
        <v>0.5685014061872238</v>
      </c>
    </row>
    <row r="41" spans="1:25" ht="19.5" customHeight="1">
      <c r="A41" s="342" t="s">
        <v>160</v>
      </c>
      <c r="B41" s="343">
        <v>261</v>
      </c>
      <c r="C41" s="344">
        <v>277</v>
      </c>
      <c r="D41" s="345">
        <v>0</v>
      </c>
      <c r="E41" s="344">
        <v>0</v>
      </c>
      <c r="F41" s="345">
        <f t="shared" si="0"/>
        <v>538</v>
      </c>
      <c r="G41" s="346">
        <f t="shared" si="1"/>
        <v>0.0005645774851116299</v>
      </c>
      <c r="H41" s="343">
        <v>10228</v>
      </c>
      <c r="I41" s="344">
        <v>10664</v>
      </c>
      <c r="J41" s="345"/>
      <c r="K41" s="344"/>
      <c r="L41" s="345">
        <f t="shared" si="2"/>
        <v>20892</v>
      </c>
      <c r="M41" s="347">
        <f t="shared" si="3"/>
        <v>-0.9742485161784415</v>
      </c>
      <c r="N41" s="343">
        <v>17406</v>
      </c>
      <c r="O41" s="344">
        <v>15488</v>
      </c>
      <c r="P41" s="345"/>
      <c r="Q41" s="344"/>
      <c r="R41" s="345">
        <f t="shared" si="4"/>
        <v>32894</v>
      </c>
      <c r="S41" s="346">
        <f t="shared" si="5"/>
        <v>0.006762228143277664</v>
      </c>
      <c r="T41" s="343">
        <v>31910</v>
      </c>
      <c r="U41" s="344">
        <v>32226</v>
      </c>
      <c r="V41" s="345"/>
      <c r="W41" s="344"/>
      <c r="X41" s="345">
        <f t="shared" si="6"/>
        <v>64136</v>
      </c>
      <c r="Y41" s="348">
        <f t="shared" si="7"/>
        <v>-0.48712111762504673</v>
      </c>
    </row>
    <row r="42" spans="1:25" ht="19.5" customHeight="1" thickBot="1">
      <c r="A42" s="342" t="s">
        <v>173</v>
      </c>
      <c r="B42" s="343">
        <v>32</v>
      </c>
      <c r="C42" s="344">
        <v>22</v>
      </c>
      <c r="D42" s="345">
        <v>131</v>
      </c>
      <c r="E42" s="344">
        <v>135</v>
      </c>
      <c r="F42" s="345">
        <f t="shared" si="0"/>
        <v>320</v>
      </c>
      <c r="G42" s="346">
        <f t="shared" si="1"/>
        <v>0.00033580816958312564</v>
      </c>
      <c r="H42" s="343">
        <v>97</v>
      </c>
      <c r="I42" s="344">
        <v>27</v>
      </c>
      <c r="J42" s="345">
        <v>164</v>
      </c>
      <c r="K42" s="344">
        <v>4</v>
      </c>
      <c r="L42" s="345">
        <f t="shared" si="2"/>
        <v>292</v>
      </c>
      <c r="M42" s="347" t="s">
        <v>45</v>
      </c>
      <c r="N42" s="343">
        <v>187</v>
      </c>
      <c r="O42" s="344">
        <v>110</v>
      </c>
      <c r="P42" s="345">
        <v>266</v>
      </c>
      <c r="Q42" s="344">
        <v>349</v>
      </c>
      <c r="R42" s="345">
        <f t="shared" si="4"/>
        <v>912</v>
      </c>
      <c r="S42" s="346">
        <f t="shared" si="5"/>
        <v>0.00018748562250468868</v>
      </c>
      <c r="T42" s="343">
        <v>537</v>
      </c>
      <c r="U42" s="344">
        <v>133</v>
      </c>
      <c r="V42" s="345">
        <v>3467</v>
      </c>
      <c r="W42" s="344">
        <v>2582</v>
      </c>
      <c r="X42" s="345">
        <f t="shared" si="6"/>
        <v>6719</v>
      </c>
      <c r="Y42" s="348">
        <f t="shared" si="7"/>
        <v>-0.8642655157017414</v>
      </c>
    </row>
    <row r="43" spans="1:25" s="167" customFormat="1" ht="19.5" customHeight="1">
      <c r="A43" s="176" t="s">
        <v>54</v>
      </c>
      <c r="B43" s="173">
        <f>SUM(B44:B55)</f>
        <v>71038</v>
      </c>
      <c r="C43" s="172">
        <f>SUM(C44:C55)</f>
        <v>58538</v>
      </c>
      <c r="D43" s="171">
        <f>SUM(D44:D55)</f>
        <v>32</v>
      </c>
      <c r="E43" s="172">
        <f>SUM(E44:E55)</f>
        <v>0</v>
      </c>
      <c r="F43" s="171">
        <f t="shared" si="0"/>
        <v>129608</v>
      </c>
      <c r="G43" s="174">
        <f t="shared" si="1"/>
        <v>0.13601070388540545</v>
      </c>
      <c r="H43" s="173">
        <f>SUM(H44:H55)</f>
        <v>60500</v>
      </c>
      <c r="I43" s="172">
        <f>SUM(I44:I55)</f>
        <v>47126</v>
      </c>
      <c r="J43" s="171">
        <f>SUM(J44:J55)</f>
        <v>1</v>
      </c>
      <c r="K43" s="172">
        <f>SUM(K44:K55)</f>
        <v>0</v>
      </c>
      <c r="L43" s="171">
        <f t="shared" si="2"/>
        <v>107627</v>
      </c>
      <c r="M43" s="175">
        <f t="shared" si="3"/>
        <v>0.20423313852471958</v>
      </c>
      <c r="N43" s="173">
        <f>SUM(N44:N55)</f>
        <v>345197</v>
      </c>
      <c r="O43" s="172">
        <f>SUM(O44:O55)</f>
        <v>302921</v>
      </c>
      <c r="P43" s="171">
        <f>SUM(P44:P55)</f>
        <v>108</v>
      </c>
      <c r="Q43" s="172">
        <f>SUM(Q44:Q55)</f>
        <v>0</v>
      </c>
      <c r="R43" s="171">
        <f t="shared" si="4"/>
        <v>648226</v>
      </c>
      <c r="S43" s="174">
        <f t="shared" si="5"/>
        <v>0.13325992887469773</v>
      </c>
      <c r="T43" s="173">
        <f>SUM(T44:T55)</f>
        <v>302740</v>
      </c>
      <c r="U43" s="172">
        <f>SUM(U44:U55)</f>
        <v>247431</v>
      </c>
      <c r="V43" s="171">
        <f>SUM(V44:V55)</f>
        <v>69</v>
      </c>
      <c r="W43" s="172">
        <f>SUM(W44:W55)</f>
        <v>27</v>
      </c>
      <c r="X43" s="171">
        <f t="shared" si="6"/>
        <v>550267</v>
      </c>
      <c r="Y43" s="168">
        <f t="shared" si="7"/>
        <v>0.17802085169563142</v>
      </c>
    </row>
    <row r="44" spans="1:25" ht="19.5" customHeight="1">
      <c r="A44" s="335" t="s">
        <v>159</v>
      </c>
      <c r="B44" s="336">
        <v>30832</v>
      </c>
      <c r="C44" s="337">
        <v>29715</v>
      </c>
      <c r="D44" s="338">
        <v>32</v>
      </c>
      <c r="E44" s="337">
        <v>0</v>
      </c>
      <c r="F44" s="338">
        <f t="shared" si="0"/>
        <v>60579</v>
      </c>
      <c r="G44" s="339">
        <f t="shared" si="1"/>
        <v>0.06357163470367552</v>
      </c>
      <c r="H44" s="336">
        <v>30313</v>
      </c>
      <c r="I44" s="337">
        <v>24826</v>
      </c>
      <c r="J44" s="338">
        <v>1</v>
      </c>
      <c r="K44" s="337">
        <v>0</v>
      </c>
      <c r="L44" s="338">
        <f t="shared" si="2"/>
        <v>55140</v>
      </c>
      <c r="M44" s="340">
        <f t="shared" si="3"/>
        <v>0.0986398258977148</v>
      </c>
      <c r="N44" s="336">
        <v>156786</v>
      </c>
      <c r="O44" s="337">
        <v>145872</v>
      </c>
      <c r="P44" s="338">
        <v>107</v>
      </c>
      <c r="Q44" s="337">
        <v>0</v>
      </c>
      <c r="R44" s="338">
        <f t="shared" si="4"/>
        <v>302765</v>
      </c>
      <c r="S44" s="339">
        <f t="shared" si="5"/>
        <v>0.062241320721087796</v>
      </c>
      <c r="T44" s="336">
        <v>153483</v>
      </c>
      <c r="U44" s="337">
        <v>124905</v>
      </c>
      <c r="V44" s="338">
        <v>52</v>
      </c>
      <c r="W44" s="337">
        <v>0</v>
      </c>
      <c r="X44" s="338">
        <f t="shared" si="6"/>
        <v>278440</v>
      </c>
      <c r="Y44" s="341">
        <f t="shared" si="7"/>
        <v>0.08736172963654654</v>
      </c>
    </row>
    <row r="45" spans="1:25" ht="19.5" customHeight="1">
      <c r="A45" s="342" t="s">
        <v>185</v>
      </c>
      <c r="B45" s="343">
        <v>13192</v>
      </c>
      <c r="C45" s="344">
        <v>8429</v>
      </c>
      <c r="D45" s="345">
        <v>0</v>
      </c>
      <c r="E45" s="344">
        <v>0</v>
      </c>
      <c r="F45" s="345">
        <f t="shared" si="0"/>
        <v>21621</v>
      </c>
      <c r="G45" s="346">
        <f t="shared" si="1"/>
        <v>0.022689088857989873</v>
      </c>
      <c r="H45" s="343">
        <v>10868</v>
      </c>
      <c r="I45" s="344">
        <v>6942</v>
      </c>
      <c r="J45" s="345"/>
      <c r="K45" s="344"/>
      <c r="L45" s="345">
        <f t="shared" si="2"/>
        <v>17810</v>
      </c>
      <c r="M45" s="347">
        <f t="shared" si="3"/>
        <v>0.21398090960134764</v>
      </c>
      <c r="N45" s="343">
        <v>62158</v>
      </c>
      <c r="O45" s="344">
        <v>49127</v>
      </c>
      <c r="P45" s="345"/>
      <c r="Q45" s="344"/>
      <c r="R45" s="345">
        <f t="shared" si="4"/>
        <v>111285</v>
      </c>
      <c r="S45" s="346">
        <f t="shared" si="5"/>
        <v>0.022877563048721797</v>
      </c>
      <c r="T45" s="343">
        <v>54185</v>
      </c>
      <c r="U45" s="344">
        <v>42117</v>
      </c>
      <c r="V45" s="345"/>
      <c r="W45" s="344"/>
      <c r="X45" s="345">
        <f t="shared" si="6"/>
        <v>96302</v>
      </c>
      <c r="Y45" s="348">
        <f t="shared" si="7"/>
        <v>0.15558347697867125</v>
      </c>
    </row>
    <row r="46" spans="1:25" ht="19.5" customHeight="1">
      <c r="A46" s="342" t="s">
        <v>194</v>
      </c>
      <c r="B46" s="343">
        <v>8083</v>
      </c>
      <c r="C46" s="344">
        <v>5320</v>
      </c>
      <c r="D46" s="345">
        <v>0</v>
      </c>
      <c r="E46" s="344">
        <v>0</v>
      </c>
      <c r="F46" s="345">
        <f aca="true" t="shared" si="16" ref="F46:F55">SUM(B46:E46)</f>
        <v>13403</v>
      </c>
      <c r="G46" s="346">
        <f aca="true" t="shared" si="17" ref="G46:G55">F46/$F$9</f>
        <v>0.014065115302883228</v>
      </c>
      <c r="H46" s="343"/>
      <c r="I46" s="344"/>
      <c r="J46" s="345"/>
      <c r="K46" s="344"/>
      <c r="L46" s="345">
        <f aca="true" t="shared" si="18" ref="L46:L55">SUM(H46:K46)</f>
        <v>0</v>
      </c>
      <c r="M46" s="347" t="str">
        <f aca="true" t="shared" si="19" ref="M46:M55">IF(ISERROR(F46/L46-1),"         /0",(F46/L46-1))</f>
        <v>         /0</v>
      </c>
      <c r="N46" s="343">
        <v>35600</v>
      </c>
      <c r="O46" s="344">
        <v>28084</v>
      </c>
      <c r="P46" s="345"/>
      <c r="Q46" s="344"/>
      <c r="R46" s="345">
        <f aca="true" t="shared" si="20" ref="R46:R55">SUM(N46:Q46)</f>
        <v>63684</v>
      </c>
      <c r="S46" s="346">
        <f aca="true" t="shared" si="21" ref="S46:S55">R46/$R$9</f>
        <v>0.013091923666215564</v>
      </c>
      <c r="T46" s="343"/>
      <c r="U46" s="344"/>
      <c r="V46" s="345"/>
      <c r="W46" s="344"/>
      <c r="X46" s="345">
        <f aca="true" t="shared" si="22" ref="X46:X55">SUM(T46:W46)</f>
        <v>0</v>
      </c>
      <c r="Y46" s="348" t="str">
        <f aca="true" t="shared" si="23" ref="Y46:Y55">IF(ISERROR(R46/X46-1),"         /0",IF(R46/X46&gt;5,"  *  ",(R46/X46-1)))</f>
        <v>         /0</v>
      </c>
    </row>
    <row r="47" spans="1:25" ht="19.5" customHeight="1">
      <c r="A47" s="342" t="s">
        <v>196</v>
      </c>
      <c r="B47" s="343">
        <v>5743</v>
      </c>
      <c r="C47" s="344">
        <v>4818</v>
      </c>
      <c r="D47" s="345">
        <v>0</v>
      </c>
      <c r="E47" s="344">
        <v>0</v>
      </c>
      <c r="F47" s="345">
        <f>SUM(B47:E47)</f>
        <v>10561</v>
      </c>
      <c r="G47" s="346">
        <f>F47/$F$9</f>
        <v>0.011082718996773093</v>
      </c>
      <c r="H47" s="343">
        <v>5699</v>
      </c>
      <c r="I47" s="344">
        <v>4553</v>
      </c>
      <c r="J47" s="345"/>
      <c r="K47" s="344"/>
      <c r="L47" s="345">
        <f>SUM(H47:K47)</f>
        <v>10252</v>
      </c>
      <c r="M47" s="347">
        <f>IF(ISERROR(F47/L47-1),"         /0",(F47/L47-1))</f>
        <v>0.030140460397971136</v>
      </c>
      <c r="N47" s="343">
        <v>29247</v>
      </c>
      <c r="O47" s="344">
        <v>26108</v>
      </c>
      <c r="P47" s="345"/>
      <c r="Q47" s="344"/>
      <c r="R47" s="345">
        <f>SUM(N47:Q47)</f>
        <v>55355</v>
      </c>
      <c r="S47" s="346">
        <f>R47/$R$9</f>
        <v>0.01137967832647702</v>
      </c>
      <c r="T47" s="343">
        <v>29409</v>
      </c>
      <c r="U47" s="344">
        <v>25809</v>
      </c>
      <c r="V47" s="345"/>
      <c r="W47" s="344"/>
      <c r="X47" s="345">
        <f>SUM(T47:W47)</f>
        <v>55218</v>
      </c>
      <c r="Y47" s="348">
        <f>IF(ISERROR(R47/X47-1),"         /0",IF(R47/X47&gt;5,"  *  ",(R47/X47-1)))</f>
        <v>0.0024810750117714164</v>
      </c>
    </row>
    <row r="48" spans="1:25" ht="19.5" customHeight="1">
      <c r="A48" s="342" t="s">
        <v>197</v>
      </c>
      <c r="B48" s="343">
        <v>5824</v>
      </c>
      <c r="C48" s="344">
        <v>4523</v>
      </c>
      <c r="D48" s="345">
        <v>0</v>
      </c>
      <c r="E48" s="344">
        <v>0</v>
      </c>
      <c r="F48" s="345">
        <f>SUM(B48:E48)</f>
        <v>10347</v>
      </c>
      <c r="G48" s="346">
        <f>F48/$F$9</f>
        <v>0.010858147283364377</v>
      </c>
      <c r="H48" s="343">
        <v>5721</v>
      </c>
      <c r="I48" s="344">
        <v>4776</v>
      </c>
      <c r="J48" s="345"/>
      <c r="K48" s="344"/>
      <c r="L48" s="345">
        <f>SUM(H48:K48)</f>
        <v>10497</v>
      </c>
      <c r="M48" s="347">
        <f>IF(ISERROR(F48/L48-1),"         /0",(F48/L48-1))</f>
        <v>-0.014289797084881428</v>
      </c>
      <c r="N48" s="343">
        <v>26098</v>
      </c>
      <c r="O48" s="344">
        <v>24599</v>
      </c>
      <c r="P48" s="345"/>
      <c r="Q48" s="344"/>
      <c r="R48" s="345">
        <f>SUM(N48:Q48)</f>
        <v>50697</v>
      </c>
      <c r="S48" s="346">
        <f>R48/$R$9</f>
        <v>0.01042210373258794</v>
      </c>
      <c r="T48" s="343">
        <v>30729</v>
      </c>
      <c r="U48" s="344">
        <v>26372</v>
      </c>
      <c r="V48" s="345"/>
      <c r="W48" s="344"/>
      <c r="X48" s="345">
        <f>SUM(T48:W48)</f>
        <v>57101</v>
      </c>
      <c r="Y48" s="348">
        <f>IF(ISERROR(R48/X48-1),"         /0",IF(R48/X48&gt;5,"  *  ",(R48/X48-1)))</f>
        <v>-0.11215215145093782</v>
      </c>
    </row>
    <row r="49" spans="1:25" ht="19.5" customHeight="1">
      <c r="A49" s="342" t="s">
        <v>201</v>
      </c>
      <c r="B49" s="343">
        <v>3283</v>
      </c>
      <c r="C49" s="344">
        <v>2686</v>
      </c>
      <c r="D49" s="345">
        <v>0</v>
      </c>
      <c r="E49" s="344">
        <v>0</v>
      </c>
      <c r="F49" s="345">
        <f>SUM(B49:E49)</f>
        <v>5969</v>
      </c>
      <c r="G49" s="346">
        <f>F49/$F$9</f>
        <v>0.00626387176325524</v>
      </c>
      <c r="H49" s="343">
        <v>3648</v>
      </c>
      <c r="I49" s="344">
        <v>2879</v>
      </c>
      <c r="J49" s="345"/>
      <c r="K49" s="344"/>
      <c r="L49" s="345">
        <f>SUM(H49:K49)</f>
        <v>6527</v>
      </c>
      <c r="M49" s="347">
        <f>IF(ISERROR(F49/L49-1),"         /0",(F49/L49-1))</f>
        <v>-0.08549103722996787</v>
      </c>
      <c r="N49" s="343">
        <v>17105</v>
      </c>
      <c r="O49" s="344">
        <v>15778</v>
      </c>
      <c r="P49" s="345"/>
      <c r="Q49" s="344"/>
      <c r="R49" s="345">
        <f>SUM(N49:Q49)</f>
        <v>32883</v>
      </c>
      <c r="S49" s="346">
        <f>R49/$R$9</f>
        <v>0.006759966803532542</v>
      </c>
      <c r="T49" s="343">
        <v>17919</v>
      </c>
      <c r="U49" s="344">
        <v>16288</v>
      </c>
      <c r="V49" s="345"/>
      <c r="W49" s="344"/>
      <c r="X49" s="345">
        <f>SUM(T49:W49)</f>
        <v>34207</v>
      </c>
      <c r="Y49" s="348">
        <f>IF(ISERROR(R49/X49-1),"         /0",IF(R49/X49&gt;5,"  *  ",(R49/X49-1)))</f>
        <v>-0.038705528108281984</v>
      </c>
    </row>
    <row r="50" spans="1:25" ht="19.5" customHeight="1">
      <c r="A50" s="342" t="s">
        <v>204</v>
      </c>
      <c r="B50" s="343">
        <v>1506</v>
      </c>
      <c r="C50" s="344">
        <v>1266</v>
      </c>
      <c r="D50" s="345">
        <v>0</v>
      </c>
      <c r="E50" s="344">
        <v>0</v>
      </c>
      <c r="F50" s="345">
        <f>SUM(B50:E50)</f>
        <v>2772</v>
      </c>
      <c r="G50" s="346">
        <f>F50/$F$9</f>
        <v>0.0029089382690138258</v>
      </c>
      <c r="H50" s="343">
        <v>2158</v>
      </c>
      <c r="I50" s="344">
        <v>1797</v>
      </c>
      <c r="J50" s="345"/>
      <c r="K50" s="344"/>
      <c r="L50" s="345">
        <f>SUM(H50:K50)</f>
        <v>3955</v>
      </c>
      <c r="M50" s="347">
        <f>IF(ISERROR(F50/L50-1),"         /0",(F50/L50-1))</f>
        <v>-0.29911504424778756</v>
      </c>
      <c r="N50" s="343">
        <v>6169</v>
      </c>
      <c r="O50" s="344">
        <v>5307</v>
      </c>
      <c r="P50" s="345"/>
      <c r="Q50" s="344"/>
      <c r="R50" s="345">
        <f>SUM(N50:Q50)</f>
        <v>11476</v>
      </c>
      <c r="S50" s="346">
        <f>R50/$R$9</f>
        <v>0.0023591940831839994</v>
      </c>
      <c r="T50" s="343">
        <v>2158</v>
      </c>
      <c r="U50" s="344">
        <v>1797</v>
      </c>
      <c r="V50" s="345"/>
      <c r="W50" s="344"/>
      <c r="X50" s="345">
        <f>SUM(T50:W50)</f>
        <v>3955</v>
      </c>
      <c r="Y50" s="348">
        <f>IF(ISERROR(R50/X50-1),"         /0",IF(R50/X50&gt;5,"  *  ",(R50/X50-1)))</f>
        <v>1.9016434892541088</v>
      </c>
    </row>
    <row r="51" spans="1:25" ht="19.5" customHeight="1">
      <c r="A51" s="342" t="s">
        <v>183</v>
      </c>
      <c r="B51" s="343">
        <v>1294</v>
      </c>
      <c r="C51" s="344">
        <v>643</v>
      </c>
      <c r="D51" s="345">
        <v>0</v>
      </c>
      <c r="E51" s="344">
        <v>0</v>
      </c>
      <c r="F51" s="345">
        <f t="shared" si="16"/>
        <v>1937</v>
      </c>
      <c r="G51" s="346">
        <f t="shared" si="17"/>
        <v>0.0020326888265078573</v>
      </c>
      <c r="H51" s="343">
        <v>239</v>
      </c>
      <c r="I51" s="344">
        <v>79</v>
      </c>
      <c r="J51" s="345"/>
      <c r="K51" s="344"/>
      <c r="L51" s="345">
        <f t="shared" si="18"/>
        <v>318</v>
      </c>
      <c r="M51" s="347">
        <f t="shared" si="19"/>
        <v>5.091194968553459</v>
      </c>
      <c r="N51" s="343">
        <v>4003</v>
      </c>
      <c r="O51" s="344">
        <v>1718</v>
      </c>
      <c r="P51" s="345"/>
      <c r="Q51" s="344"/>
      <c r="R51" s="345">
        <f t="shared" si="20"/>
        <v>5721</v>
      </c>
      <c r="S51" s="346">
        <f t="shared" si="21"/>
        <v>0.0011761022438040833</v>
      </c>
      <c r="T51" s="343">
        <v>1633</v>
      </c>
      <c r="U51" s="344">
        <v>429</v>
      </c>
      <c r="V51" s="345"/>
      <c r="W51" s="344"/>
      <c r="X51" s="345">
        <f t="shared" si="22"/>
        <v>2062</v>
      </c>
      <c r="Y51" s="348">
        <f t="shared" si="23"/>
        <v>1.7744907856450047</v>
      </c>
    </row>
    <row r="52" spans="1:25" ht="19.5" customHeight="1">
      <c r="A52" s="342" t="s">
        <v>180</v>
      </c>
      <c r="B52" s="343">
        <v>514</v>
      </c>
      <c r="C52" s="344">
        <v>618</v>
      </c>
      <c r="D52" s="345">
        <v>0</v>
      </c>
      <c r="E52" s="344">
        <v>0</v>
      </c>
      <c r="F52" s="345">
        <f>SUM(B52:E52)</f>
        <v>1132</v>
      </c>
      <c r="G52" s="346">
        <f>F52/$F$9</f>
        <v>0.0011879213999003069</v>
      </c>
      <c r="H52" s="343">
        <v>794</v>
      </c>
      <c r="I52" s="344">
        <v>645</v>
      </c>
      <c r="J52" s="345"/>
      <c r="K52" s="344"/>
      <c r="L52" s="345">
        <f>SUM(H52:K52)</f>
        <v>1439</v>
      </c>
      <c r="M52" s="347">
        <f>IF(ISERROR(F52/L52-1),"         /0",(F52/L52-1))</f>
        <v>-0.21334259902710218</v>
      </c>
      <c r="N52" s="343">
        <v>3379</v>
      </c>
      <c r="O52" s="344">
        <v>2687</v>
      </c>
      <c r="P52" s="345"/>
      <c r="Q52" s="344"/>
      <c r="R52" s="345">
        <f>SUM(N52:Q52)</f>
        <v>6066</v>
      </c>
      <c r="S52" s="346">
        <f>R52/$R$9</f>
        <v>0.0012470260812647385</v>
      </c>
      <c r="T52" s="343">
        <v>4258</v>
      </c>
      <c r="U52" s="344">
        <v>4271</v>
      </c>
      <c r="V52" s="345"/>
      <c r="W52" s="344"/>
      <c r="X52" s="345">
        <f>SUM(T52:W52)</f>
        <v>8529</v>
      </c>
      <c r="Y52" s="348">
        <f>IF(ISERROR(R52/X52-1),"         /0",IF(R52/X52&gt;5,"  *  ",(R52/X52-1)))</f>
        <v>-0.28877945831867746</v>
      </c>
    </row>
    <row r="53" spans="1:25" ht="19.5" customHeight="1">
      <c r="A53" s="342" t="s">
        <v>181</v>
      </c>
      <c r="B53" s="343">
        <v>235</v>
      </c>
      <c r="C53" s="344">
        <v>223</v>
      </c>
      <c r="D53" s="345">
        <v>0</v>
      </c>
      <c r="E53" s="344">
        <v>0</v>
      </c>
      <c r="F53" s="345">
        <f t="shared" si="16"/>
        <v>458</v>
      </c>
      <c r="G53" s="346">
        <f t="shared" si="17"/>
        <v>0.00048062544271584856</v>
      </c>
      <c r="H53" s="343">
        <v>186</v>
      </c>
      <c r="I53" s="344">
        <v>233</v>
      </c>
      <c r="J53" s="345"/>
      <c r="K53" s="344"/>
      <c r="L53" s="345">
        <f t="shared" si="18"/>
        <v>419</v>
      </c>
      <c r="M53" s="347">
        <f t="shared" si="19"/>
        <v>0.09307875894988071</v>
      </c>
      <c r="N53" s="343">
        <v>1147</v>
      </c>
      <c r="O53" s="344">
        <v>1085</v>
      </c>
      <c r="P53" s="345"/>
      <c r="Q53" s="344"/>
      <c r="R53" s="345">
        <f t="shared" si="20"/>
        <v>2232</v>
      </c>
      <c r="S53" s="346">
        <f t="shared" si="21"/>
        <v>0.0004588463919193697</v>
      </c>
      <c r="T53" s="343">
        <v>427</v>
      </c>
      <c r="U53" s="344">
        <v>815</v>
      </c>
      <c r="V53" s="345"/>
      <c r="W53" s="344"/>
      <c r="X53" s="345">
        <f t="shared" si="22"/>
        <v>1242</v>
      </c>
      <c r="Y53" s="348">
        <f t="shared" si="23"/>
        <v>0.7971014492753623</v>
      </c>
    </row>
    <row r="54" spans="1:25" ht="19.5" customHeight="1">
      <c r="A54" s="342" t="s">
        <v>195</v>
      </c>
      <c r="B54" s="343">
        <v>244</v>
      </c>
      <c r="C54" s="344">
        <v>156</v>
      </c>
      <c r="D54" s="345">
        <v>0</v>
      </c>
      <c r="E54" s="344">
        <v>0</v>
      </c>
      <c r="F54" s="345">
        <f t="shared" si="16"/>
        <v>400</v>
      </c>
      <c r="G54" s="346">
        <f t="shared" si="17"/>
        <v>0.00041976021197890706</v>
      </c>
      <c r="H54" s="343">
        <v>623</v>
      </c>
      <c r="I54" s="344">
        <v>260</v>
      </c>
      <c r="J54" s="345"/>
      <c r="K54" s="344"/>
      <c r="L54" s="345">
        <f t="shared" si="18"/>
        <v>883</v>
      </c>
      <c r="M54" s="347">
        <f t="shared" si="19"/>
        <v>-0.5469988674971688</v>
      </c>
      <c r="N54" s="343">
        <v>2279</v>
      </c>
      <c r="O54" s="344">
        <v>1656</v>
      </c>
      <c r="P54" s="345"/>
      <c r="Q54" s="344"/>
      <c r="R54" s="345">
        <f t="shared" si="20"/>
        <v>3935</v>
      </c>
      <c r="S54" s="346">
        <f t="shared" si="21"/>
        <v>0.0008089428997324013</v>
      </c>
      <c r="T54" s="343">
        <v>2730</v>
      </c>
      <c r="U54" s="344">
        <v>1386</v>
      </c>
      <c r="V54" s="345"/>
      <c r="W54" s="344"/>
      <c r="X54" s="345">
        <f t="shared" si="22"/>
        <v>4116</v>
      </c>
      <c r="Y54" s="348">
        <f t="shared" si="23"/>
        <v>-0.043974732750242995</v>
      </c>
    </row>
    <row r="55" spans="1:25" ht="19.5" customHeight="1" thickBot="1">
      <c r="A55" s="349" t="s">
        <v>173</v>
      </c>
      <c r="B55" s="350">
        <v>288</v>
      </c>
      <c r="C55" s="351">
        <v>141</v>
      </c>
      <c r="D55" s="352">
        <v>0</v>
      </c>
      <c r="E55" s="351">
        <v>0</v>
      </c>
      <c r="F55" s="352">
        <f t="shared" si="16"/>
        <v>429</v>
      </c>
      <c r="G55" s="353">
        <f t="shared" si="17"/>
        <v>0.0004501928273473778</v>
      </c>
      <c r="H55" s="350">
        <v>251</v>
      </c>
      <c r="I55" s="351">
        <v>136</v>
      </c>
      <c r="J55" s="352"/>
      <c r="K55" s="351"/>
      <c r="L55" s="352">
        <f t="shared" si="18"/>
        <v>387</v>
      </c>
      <c r="M55" s="354">
        <f t="shared" si="19"/>
        <v>0.10852713178294571</v>
      </c>
      <c r="N55" s="350">
        <v>1226</v>
      </c>
      <c r="O55" s="351">
        <v>900</v>
      </c>
      <c r="P55" s="352">
        <v>1</v>
      </c>
      <c r="Q55" s="351">
        <v>0</v>
      </c>
      <c r="R55" s="352">
        <f t="shared" si="20"/>
        <v>2127</v>
      </c>
      <c r="S55" s="353">
        <f t="shared" si="21"/>
        <v>0.0004372608761704746</v>
      </c>
      <c r="T55" s="350">
        <v>5809</v>
      </c>
      <c r="U55" s="351">
        <v>3242</v>
      </c>
      <c r="V55" s="352">
        <v>17</v>
      </c>
      <c r="W55" s="351">
        <v>27</v>
      </c>
      <c r="X55" s="352">
        <f t="shared" si="22"/>
        <v>9095</v>
      </c>
      <c r="Y55" s="355">
        <f t="shared" si="23"/>
        <v>-0.7661352391423859</v>
      </c>
    </row>
    <row r="56" spans="1:25" s="167" customFormat="1" ht="19.5" customHeight="1">
      <c r="A56" s="176" t="s">
        <v>53</v>
      </c>
      <c r="B56" s="173">
        <f>SUM(B57:B71)</f>
        <v>150893</v>
      </c>
      <c r="C56" s="172">
        <f>SUM(C57:C71)</f>
        <v>142938</v>
      </c>
      <c r="D56" s="171">
        <f>SUM(D57:D71)</f>
        <v>397</v>
      </c>
      <c r="E56" s="172">
        <f>SUM(E57:E71)</f>
        <v>212</v>
      </c>
      <c r="F56" s="171">
        <f>SUM(B56:E56)</f>
        <v>294440</v>
      </c>
      <c r="G56" s="174">
        <f>F56/$F$9</f>
        <v>0.3089854920376735</v>
      </c>
      <c r="H56" s="173">
        <f>SUM(H57:H71)</f>
        <v>141628</v>
      </c>
      <c r="I56" s="172">
        <f>SUM(I57:I71)</f>
        <v>131406</v>
      </c>
      <c r="J56" s="171">
        <f>SUM(J57:J71)</f>
        <v>14</v>
      </c>
      <c r="K56" s="172">
        <f>SUM(K57:K71)</f>
        <v>16</v>
      </c>
      <c r="L56" s="171">
        <f>SUM(H56:K56)</f>
        <v>273064</v>
      </c>
      <c r="M56" s="175">
        <f>IF(ISERROR(F56/L56-1),"         /0",(F56/L56-1))</f>
        <v>0.07828201447279759</v>
      </c>
      <c r="N56" s="173">
        <f>SUM(N57:N71)</f>
        <v>770946</v>
      </c>
      <c r="O56" s="172">
        <f>SUM(O57:O71)</f>
        <v>737430</v>
      </c>
      <c r="P56" s="171">
        <f>SUM(P57:P71)</f>
        <v>2837</v>
      </c>
      <c r="Q56" s="172">
        <f>SUM(Q57:Q71)</f>
        <v>2720</v>
      </c>
      <c r="R56" s="171">
        <f>SUM(N56:Q56)</f>
        <v>1513933</v>
      </c>
      <c r="S56" s="174">
        <f>R56/$R$9</f>
        <v>0.3112288058502093</v>
      </c>
      <c r="T56" s="173">
        <f>SUM(T57:T71)</f>
        <v>707466</v>
      </c>
      <c r="U56" s="172">
        <f>SUM(U57:U71)</f>
        <v>665192</v>
      </c>
      <c r="V56" s="171">
        <f>SUM(V57:V71)</f>
        <v>4108</v>
      </c>
      <c r="W56" s="172">
        <f>SUM(W57:W71)</f>
        <v>4366</v>
      </c>
      <c r="X56" s="171">
        <f>SUM(T56:W56)</f>
        <v>1381132</v>
      </c>
      <c r="Y56" s="168">
        <f>IF(ISERROR(R56/X56-1),"         /0",IF(R56/X56&gt;5,"  *  ",(R56/X56-1)))</f>
        <v>0.09615373476249922</v>
      </c>
    </row>
    <row r="57" spans="1:25" s="130" customFormat="1" ht="19.5" customHeight="1">
      <c r="A57" s="335" t="s">
        <v>164</v>
      </c>
      <c r="B57" s="336">
        <v>67807</v>
      </c>
      <c r="C57" s="337">
        <v>61974</v>
      </c>
      <c r="D57" s="338">
        <v>141</v>
      </c>
      <c r="E57" s="337">
        <v>0</v>
      </c>
      <c r="F57" s="338">
        <f>SUM(B57:E57)</f>
        <v>129922</v>
      </c>
      <c r="G57" s="339">
        <f>F57/$F$9</f>
        <v>0.1363402156518089</v>
      </c>
      <c r="H57" s="336">
        <v>64082</v>
      </c>
      <c r="I57" s="337">
        <v>56695</v>
      </c>
      <c r="J57" s="338"/>
      <c r="K57" s="337"/>
      <c r="L57" s="338">
        <f>SUM(H57:K57)</f>
        <v>120777</v>
      </c>
      <c r="M57" s="340">
        <f>IF(ISERROR(F57/L57-1),"         /0",(F57/L57-1))</f>
        <v>0.07571805890194327</v>
      </c>
      <c r="N57" s="336">
        <v>341898</v>
      </c>
      <c r="O57" s="337">
        <v>317109</v>
      </c>
      <c r="P57" s="338">
        <v>141</v>
      </c>
      <c r="Q57" s="337"/>
      <c r="R57" s="338">
        <f>SUM(N57:Q57)</f>
        <v>659148</v>
      </c>
      <c r="S57" s="339">
        <f>R57/$R$9</f>
        <v>0.13550523366526374</v>
      </c>
      <c r="T57" s="356">
        <v>311757</v>
      </c>
      <c r="U57" s="337">
        <v>283039</v>
      </c>
      <c r="V57" s="338"/>
      <c r="W57" s="337"/>
      <c r="X57" s="338">
        <f>SUM(T57:W57)</f>
        <v>594796</v>
      </c>
      <c r="Y57" s="341">
        <f>IF(ISERROR(R57/X57-1),"         /0",IF(R57/X57&gt;5,"  *  ",(R57/X57-1)))</f>
        <v>0.10819171615142009</v>
      </c>
    </row>
    <row r="58" spans="1:25" s="130" customFormat="1" ht="19.5" customHeight="1">
      <c r="A58" s="342" t="s">
        <v>159</v>
      </c>
      <c r="B58" s="343">
        <v>23493</v>
      </c>
      <c r="C58" s="344">
        <v>22868</v>
      </c>
      <c r="D58" s="345">
        <v>65</v>
      </c>
      <c r="E58" s="344">
        <v>55</v>
      </c>
      <c r="F58" s="345">
        <f>SUM(B58:E58)</f>
        <v>46481</v>
      </c>
      <c r="G58" s="346">
        <f>F58/$F$9</f>
        <v>0.04877718603247894</v>
      </c>
      <c r="H58" s="343">
        <v>24601</v>
      </c>
      <c r="I58" s="344">
        <v>24170</v>
      </c>
      <c r="J58" s="345">
        <v>4</v>
      </c>
      <c r="K58" s="344">
        <v>0</v>
      </c>
      <c r="L58" s="345">
        <f>SUM(H58:K58)</f>
        <v>48775</v>
      </c>
      <c r="M58" s="347">
        <f>IF(ISERROR(F58/L58-1),"         /0",(F58/L58-1))</f>
        <v>-0.047032291132752424</v>
      </c>
      <c r="N58" s="343">
        <v>119207</v>
      </c>
      <c r="O58" s="344">
        <v>117062</v>
      </c>
      <c r="P58" s="345">
        <v>1030</v>
      </c>
      <c r="Q58" s="344">
        <v>1202</v>
      </c>
      <c r="R58" s="345">
        <f>SUM(N58:Q58)</f>
        <v>238501</v>
      </c>
      <c r="S58" s="346">
        <f>R58/$R$9</f>
        <v>0.049030162777402145</v>
      </c>
      <c r="T58" s="357">
        <v>119662</v>
      </c>
      <c r="U58" s="344">
        <v>119305</v>
      </c>
      <c r="V58" s="345">
        <v>3689</v>
      </c>
      <c r="W58" s="344">
        <v>4105</v>
      </c>
      <c r="X58" s="345">
        <f>SUM(T58:W58)</f>
        <v>246761</v>
      </c>
      <c r="Y58" s="348">
        <f>IF(ISERROR(R58/X58-1),"         /0",IF(R58/X58&gt;5,"  *  ",(R58/X58-1)))</f>
        <v>-0.03347368506368509</v>
      </c>
    </row>
    <row r="59" spans="1:25" s="130" customFormat="1" ht="19.5" customHeight="1">
      <c r="A59" s="342" t="s">
        <v>189</v>
      </c>
      <c r="B59" s="343">
        <v>9398</v>
      </c>
      <c r="C59" s="344">
        <v>8896</v>
      </c>
      <c r="D59" s="345">
        <v>145</v>
      </c>
      <c r="E59" s="344">
        <v>143</v>
      </c>
      <c r="F59" s="345">
        <f>SUM(B59:E59)</f>
        <v>18582</v>
      </c>
      <c r="G59" s="346">
        <f>F59/$F$9</f>
        <v>0.019499960647480125</v>
      </c>
      <c r="H59" s="343">
        <v>6242</v>
      </c>
      <c r="I59" s="344">
        <v>6308</v>
      </c>
      <c r="J59" s="345"/>
      <c r="K59" s="344"/>
      <c r="L59" s="345">
        <f>SUM(H59:K59)</f>
        <v>12550</v>
      </c>
      <c r="M59" s="347">
        <f>IF(ISERROR(F59/L59-1),"         /0",(F59/L59-1))</f>
        <v>0.48063745019920323</v>
      </c>
      <c r="N59" s="343">
        <v>44016</v>
      </c>
      <c r="O59" s="344">
        <v>42373</v>
      </c>
      <c r="P59" s="345">
        <v>559</v>
      </c>
      <c r="Q59" s="344">
        <v>543</v>
      </c>
      <c r="R59" s="345">
        <f>SUM(N59:Q59)</f>
        <v>87491</v>
      </c>
      <c r="S59" s="346">
        <f>R59/$R$9</f>
        <v>0.017986079603681707</v>
      </c>
      <c r="T59" s="357">
        <v>30748</v>
      </c>
      <c r="U59" s="344">
        <v>31079</v>
      </c>
      <c r="V59" s="345"/>
      <c r="W59" s="344"/>
      <c r="X59" s="345">
        <f>SUM(T59:W59)</f>
        <v>61827</v>
      </c>
      <c r="Y59" s="348">
        <f>IF(ISERROR(R59/X59-1),"         /0",IF(R59/X59&gt;5,"  *  ",(R59/X59-1)))</f>
        <v>0.41509372927685306</v>
      </c>
    </row>
    <row r="60" spans="1:25" s="130" customFormat="1" ht="19.5" customHeight="1">
      <c r="A60" s="342" t="s">
        <v>193</v>
      </c>
      <c r="B60" s="343">
        <v>8622</v>
      </c>
      <c r="C60" s="344">
        <v>7821</v>
      </c>
      <c r="D60" s="345">
        <v>0</v>
      </c>
      <c r="E60" s="344">
        <v>0</v>
      </c>
      <c r="F60" s="345">
        <f aca="true" t="shared" si="24" ref="F60:F68">SUM(B60:E60)</f>
        <v>16443</v>
      </c>
      <c r="G60" s="346">
        <f aca="true" t="shared" si="25" ref="G60:G68">F60/$F$9</f>
        <v>0.017255292913922922</v>
      </c>
      <c r="H60" s="343">
        <v>5426</v>
      </c>
      <c r="I60" s="344">
        <v>5448</v>
      </c>
      <c r="J60" s="345"/>
      <c r="K60" s="344"/>
      <c r="L60" s="345">
        <f aca="true" t="shared" si="26" ref="L60:L68">SUM(H60:K60)</f>
        <v>10874</v>
      </c>
      <c r="M60" s="347">
        <f aca="true" t="shared" si="27" ref="M60:M68">IF(ISERROR(F60/L60-1),"         /0",(F60/L60-1))</f>
        <v>0.5121390472687144</v>
      </c>
      <c r="N60" s="343">
        <v>38013</v>
      </c>
      <c r="O60" s="344">
        <v>35586</v>
      </c>
      <c r="P60" s="345">
        <v>0</v>
      </c>
      <c r="Q60" s="344">
        <v>0</v>
      </c>
      <c r="R60" s="345">
        <f aca="true" t="shared" si="28" ref="R60:R68">SUM(N60:Q60)</f>
        <v>73599</v>
      </c>
      <c r="S60" s="346">
        <f aca="true" t="shared" si="29" ref="S60:S68">R60/$R$9</f>
        <v>0.015130213081932657</v>
      </c>
      <c r="T60" s="357">
        <v>29056</v>
      </c>
      <c r="U60" s="344">
        <v>27443</v>
      </c>
      <c r="V60" s="345">
        <v>97</v>
      </c>
      <c r="W60" s="344"/>
      <c r="X60" s="345">
        <f aca="true" t="shared" si="30" ref="X60:X68">SUM(T60:W60)</f>
        <v>56596</v>
      </c>
      <c r="Y60" s="348">
        <f aca="true" t="shared" si="31" ref="Y60:Y68">IF(ISERROR(R60/X60-1),"         /0",IF(R60/X60&gt;5,"  *  ",(R60/X60-1)))</f>
        <v>0.3004275920559756</v>
      </c>
    </row>
    <row r="61" spans="1:25" s="130" customFormat="1" ht="19.5" customHeight="1">
      <c r="A61" s="342" t="s">
        <v>179</v>
      </c>
      <c r="B61" s="343">
        <v>8586</v>
      </c>
      <c r="C61" s="344">
        <v>7699</v>
      </c>
      <c r="D61" s="345">
        <v>0</v>
      </c>
      <c r="E61" s="344">
        <v>0</v>
      </c>
      <c r="F61" s="345">
        <f t="shared" si="24"/>
        <v>16285</v>
      </c>
      <c r="G61" s="346">
        <f t="shared" si="25"/>
        <v>0.017089487630191254</v>
      </c>
      <c r="H61" s="343">
        <v>5720</v>
      </c>
      <c r="I61" s="344">
        <v>5584</v>
      </c>
      <c r="J61" s="345"/>
      <c r="K61" s="344"/>
      <c r="L61" s="345">
        <f t="shared" si="26"/>
        <v>11304</v>
      </c>
      <c r="M61" s="347">
        <f t="shared" si="27"/>
        <v>0.44064048124557686</v>
      </c>
      <c r="N61" s="343">
        <v>47856</v>
      </c>
      <c r="O61" s="344">
        <v>44736</v>
      </c>
      <c r="P61" s="345"/>
      <c r="Q61" s="344"/>
      <c r="R61" s="345">
        <f t="shared" si="28"/>
        <v>92592</v>
      </c>
      <c r="S61" s="346">
        <f t="shared" si="29"/>
        <v>0.019034724516397077</v>
      </c>
      <c r="T61" s="357">
        <v>34401</v>
      </c>
      <c r="U61" s="344">
        <v>33346</v>
      </c>
      <c r="V61" s="345"/>
      <c r="W61" s="344"/>
      <c r="X61" s="345">
        <f t="shared" si="30"/>
        <v>67747</v>
      </c>
      <c r="Y61" s="348">
        <f t="shared" si="31"/>
        <v>0.36673210621872565</v>
      </c>
    </row>
    <row r="62" spans="1:25" s="130" customFormat="1" ht="19.5" customHeight="1">
      <c r="A62" s="342" t="s">
        <v>188</v>
      </c>
      <c r="B62" s="343">
        <v>7227</v>
      </c>
      <c r="C62" s="344">
        <v>7700</v>
      </c>
      <c r="D62" s="345">
        <v>0</v>
      </c>
      <c r="E62" s="344">
        <v>0</v>
      </c>
      <c r="F62" s="345">
        <f t="shared" si="24"/>
        <v>14927</v>
      </c>
      <c r="G62" s="346">
        <f t="shared" si="25"/>
        <v>0.015664401710522864</v>
      </c>
      <c r="H62" s="343">
        <v>6848</v>
      </c>
      <c r="I62" s="344">
        <v>6818</v>
      </c>
      <c r="J62" s="345"/>
      <c r="K62" s="344"/>
      <c r="L62" s="345">
        <f t="shared" si="26"/>
        <v>13666</v>
      </c>
      <c r="M62" s="347">
        <f t="shared" si="27"/>
        <v>0.09227279379481934</v>
      </c>
      <c r="N62" s="343">
        <v>37882</v>
      </c>
      <c r="O62" s="344">
        <v>40527</v>
      </c>
      <c r="P62" s="345"/>
      <c r="Q62" s="344"/>
      <c r="R62" s="345">
        <f t="shared" si="28"/>
        <v>78409</v>
      </c>
      <c r="S62" s="346">
        <f t="shared" si="29"/>
        <v>0.016119035279572515</v>
      </c>
      <c r="T62" s="357">
        <v>32684</v>
      </c>
      <c r="U62" s="344">
        <v>33764</v>
      </c>
      <c r="V62" s="345"/>
      <c r="W62" s="344"/>
      <c r="X62" s="345">
        <f t="shared" si="30"/>
        <v>66448</v>
      </c>
      <c r="Y62" s="348">
        <f t="shared" si="31"/>
        <v>0.18000541777028656</v>
      </c>
    </row>
    <row r="63" spans="1:25" s="130" customFormat="1" ht="19.5" customHeight="1">
      <c r="A63" s="342" t="s">
        <v>191</v>
      </c>
      <c r="B63" s="343">
        <v>6134</v>
      </c>
      <c r="C63" s="344">
        <v>5786</v>
      </c>
      <c r="D63" s="345">
        <v>0</v>
      </c>
      <c r="E63" s="344">
        <v>0</v>
      </c>
      <c r="F63" s="345">
        <f>SUM(B63:E63)</f>
        <v>11920</v>
      </c>
      <c r="G63" s="346">
        <f>F63/$F$9</f>
        <v>0.01250885431697143</v>
      </c>
      <c r="H63" s="343">
        <v>7680</v>
      </c>
      <c r="I63" s="344">
        <v>7300</v>
      </c>
      <c r="J63" s="345"/>
      <c r="K63" s="344"/>
      <c r="L63" s="345">
        <f>SUM(H63:K63)</f>
        <v>14980</v>
      </c>
      <c r="M63" s="347">
        <f>IF(ISERROR(F63/L63-1),"         /0",(F63/L63-1))</f>
        <v>-0.20427236315086783</v>
      </c>
      <c r="N63" s="343">
        <v>36423</v>
      </c>
      <c r="O63" s="344">
        <v>34525</v>
      </c>
      <c r="P63" s="345">
        <v>118</v>
      </c>
      <c r="Q63" s="344">
        <v>0</v>
      </c>
      <c r="R63" s="345">
        <f>SUM(N63:Q63)</f>
        <v>71066</v>
      </c>
      <c r="S63" s="346">
        <f>R63/$R$9</f>
        <v>0.014609488211533121</v>
      </c>
      <c r="T63" s="357">
        <v>36536</v>
      </c>
      <c r="U63" s="344">
        <v>34460</v>
      </c>
      <c r="V63" s="345"/>
      <c r="W63" s="344"/>
      <c r="X63" s="345">
        <f>SUM(T63:W63)</f>
        <v>70996</v>
      </c>
      <c r="Y63" s="348">
        <f>IF(ISERROR(R63/X63-1),"         /0",IF(R63/X63&gt;5,"  *  ",(R63/X63-1)))</f>
        <v>0.0009859710406219246</v>
      </c>
    </row>
    <row r="64" spans="1:25" s="130" customFormat="1" ht="19.5" customHeight="1">
      <c r="A64" s="342" t="s">
        <v>192</v>
      </c>
      <c r="B64" s="343">
        <v>4281</v>
      </c>
      <c r="C64" s="344">
        <v>4497</v>
      </c>
      <c r="D64" s="345">
        <v>0</v>
      </c>
      <c r="E64" s="344">
        <v>0</v>
      </c>
      <c r="F64" s="345">
        <f>SUM(B64:E64)</f>
        <v>8778</v>
      </c>
      <c r="G64" s="346">
        <f>F64/$F$9</f>
        <v>0.009211637851877116</v>
      </c>
      <c r="H64" s="343">
        <v>5339</v>
      </c>
      <c r="I64" s="344">
        <v>3773</v>
      </c>
      <c r="J64" s="345"/>
      <c r="K64" s="344"/>
      <c r="L64" s="345">
        <f>SUM(H64:K64)</f>
        <v>9112</v>
      </c>
      <c r="M64" s="347">
        <f>IF(ISERROR(F64/L64-1),"         /0",(F64/L64-1))</f>
        <v>-0.036654960491659394</v>
      </c>
      <c r="N64" s="343">
        <v>26900</v>
      </c>
      <c r="O64" s="344">
        <v>25146</v>
      </c>
      <c r="P64" s="345"/>
      <c r="Q64" s="344"/>
      <c r="R64" s="345">
        <f>SUM(N64:Q64)</f>
        <v>52046</v>
      </c>
      <c r="S64" s="346">
        <f>R64/$R$9</f>
        <v>0.010699426215876126</v>
      </c>
      <c r="T64" s="357">
        <v>27169</v>
      </c>
      <c r="U64" s="344">
        <v>19020</v>
      </c>
      <c r="V64" s="345"/>
      <c r="W64" s="344"/>
      <c r="X64" s="345">
        <f>SUM(T64:W64)</f>
        <v>46189</v>
      </c>
      <c r="Y64" s="348">
        <f>IF(ISERROR(R64/X64-1),"         /0",IF(R64/X64&gt;5,"  *  ",(R64/X64-1)))</f>
        <v>0.12680508346143027</v>
      </c>
    </row>
    <row r="65" spans="1:25" s="130" customFormat="1" ht="19.5" customHeight="1">
      <c r="A65" s="342" t="s">
        <v>160</v>
      </c>
      <c r="B65" s="343">
        <v>2573</v>
      </c>
      <c r="C65" s="344">
        <v>2599</v>
      </c>
      <c r="D65" s="345">
        <v>0</v>
      </c>
      <c r="E65" s="344">
        <v>0</v>
      </c>
      <c r="F65" s="345">
        <f>SUM(B65:E65)</f>
        <v>5172</v>
      </c>
      <c r="G65" s="346">
        <f>F65/$F$9</f>
        <v>0.005427499540887268</v>
      </c>
      <c r="H65" s="343">
        <v>3788</v>
      </c>
      <c r="I65" s="344">
        <v>3625</v>
      </c>
      <c r="J65" s="345"/>
      <c r="K65" s="344"/>
      <c r="L65" s="345">
        <f>SUM(H65:K65)</f>
        <v>7413</v>
      </c>
      <c r="M65" s="347">
        <f>IF(ISERROR(F65/L65-1),"         /0",(F65/L65-1))</f>
        <v>-0.30230675839740995</v>
      </c>
      <c r="N65" s="343">
        <v>18572</v>
      </c>
      <c r="O65" s="344">
        <v>19703</v>
      </c>
      <c r="P65" s="345"/>
      <c r="Q65" s="344"/>
      <c r="R65" s="345">
        <f>SUM(N65:Q65)</f>
        <v>38275</v>
      </c>
      <c r="S65" s="346">
        <f>R65/$R$9</f>
        <v>0.00786843443132342</v>
      </c>
      <c r="T65" s="357">
        <v>21365</v>
      </c>
      <c r="U65" s="344">
        <v>20989</v>
      </c>
      <c r="V65" s="345">
        <v>151</v>
      </c>
      <c r="W65" s="344">
        <v>150</v>
      </c>
      <c r="X65" s="345">
        <f>SUM(T65:W65)</f>
        <v>42655</v>
      </c>
      <c r="Y65" s="348">
        <f>IF(ISERROR(R65/X65-1),"         /0",IF(R65/X65&gt;5,"  *  ",(R65/X65-1)))</f>
        <v>-0.102684327745868</v>
      </c>
    </row>
    <row r="66" spans="1:25" s="130" customFormat="1" ht="19.5" customHeight="1">
      <c r="A66" s="342" t="s">
        <v>161</v>
      </c>
      <c r="B66" s="343">
        <v>2667</v>
      </c>
      <c r="C66" s="344">
        <v>2322</v>
      </c>
      <c r="D66" s="345">
        <v>0</v>
      </c>
      <c r="E66" s="344">
        <v>0</v>
      </c>
      <c r="F66" s="345">
        <f t="shared" si="24"/>
        <v>4989</v>
      </c>
      <c r="G66" s="346">
        <f t="shared" si="25"/>
        <v>0.005235459243906919</v>
      </c>
      <c r="H66" s="343">
        <v>4159</v>
      </c>
      <c r="I66" s="344">
        <v>4099</v>
      </c>
      <c r="J66" s="345"/>
      <c r="K66" s="344"/>
      <c r="L66" s="345">
        <f t="shared" si="26"/>
        <v>8258</v>
      </c>
      <c r="M66" s="347">
        <f t="shared" si="27"/>
        <v>-0.39585856139501086</v>
      </c>
      <c r="N66" s="343">
        <v>14427</v>
      </c>
      <c r="O66" s="344">
        <v>13477</v>
      </c>
      <c r="P66" s="345"/>
      <c r="Q66" s="344"/>
      <c r="R66" s="345">
        <f t="shared" si="28"/>
        <v>27904</v>
      </c>
      <c r="S66" s="346">
        <f t="shared" si="29"/>
        <v>0.005736402204353983</v>
      </c>
      <c r="T66" s="357">
        <v>25131</v>
      </c>
      <c r="U66" s="344">
        <v>23384</v>
      </c>
      <c r="V66" s="345"/>
      <c r="W66" s="344"/>
      <c r="X66" s="345">
        <f t="shared" si="30"/>
        <v>48515</v>
      </c>
      <c r="Y66" s="348">
        <f t="shared" si="31"/>
        <v>-0.42483767906832937</v>
      </c>
    </row>
    <row r="67" spans="1:25" s="130" customFormat="1" ht="19.5" customHeight="1">
      <c r="A67" s="342" t="s">
        <v>202</v>
      </c>
      <c r="B67" s="343">
        <v>2436</v>
      </c>
      <c r="C67" s="344">
        <v>2493</v>
      </c>
      <c r="D67" s="345">
        <v>0</v>
      </c>
      <c r="E67" s="344">
        <v>0</v>
      </c>
      <c r="F67" s="345">
        <f t="shared" si="24"/>
        <v>4929</v>
      </c>
      <c r="G67" s="346">
        <f t="shared" si="25"/>
        <v>0.005172495212110082</v>
      </c>
      <c r="H67" s="343">
        <v>1681</v>
      </c>
      <c r="I67" s="344">
        <v>2062</v>
      </c>
      <c r="J67" s="345"/>
      <c r="K67" s="344"/>
      <c r="L67" s="345">
        <f t="shared" si="26"/>
        <v>3743</v>
      </c>
      <c r="M67" s="347">
        <f t="shared" si="27"/>
        <v>0.31685813518567985</v>
      </c>
      <c r="N67" s="343">
        <v>13032</v>
      </c>
      <c r="O67" s="344">
        <v>12998</v>
      </c>
      <c r="P67" s="345"/>
      <c r="Q67" s="344"/>
      <c r="R67" s="345">
        <f t="shared" si="28"/>
        <v>26030</v>
      </c>
      <c r="S67" s="346">
        <f t="shared" si="29"/>
        <v>0.005351152142321323</v>
      </c>
      <c r="T67" s="357">
        <v>9401</v>
      </c>
      <c r="U67" s="344">
        <v>10289</v>
      </c>
      <c r="V67" s="345"/>
      <c r="W67" s="344"/>
      <c r="X67" s="345">
        <f t="shared" si="30"/>
        <v>19690</v>
      </c>
      <c r="Y67" s="348">
        <f t="shared" si="31"/>
        <v>0.32199085830370744</v>
      </c>
    </row>
    <row r="68" spans="1:25" s="130" customFormat="1" ht="19.5" customHeight="1">
      <c r="A68" s="342" t="s">
        <v>180</v>
      </c>
      <c r="B68" s="343">
        <v>735</v>
      </c>
      <c r="C68" s="344">
        <v>690</v>
      </c>
      <c r="D68" s="345">
        <v>0</v>
      </c>
      <c r="E68" s="344">
        <v>0</v>
      </c>
      <c r="F68" s="345">
        <f t="shared" si="24"/>
        <v>1425</v>
      </c>
      <c r="G68" s="346">
        <f t="shared" si="25"/>
        <v>0.0014953957551748563</v>
      </c>
      <c r="H68" s="343">
        <v>91</v>
      </c>
      <c r="I68" s="344">
        <v>102</v>
      </c>
      <c r="J68" s="345"/>
      <c r="K68" s="344"/>
      <c r="L68" s="345">
        <f t="shared" si="26"/>
        <v>193</v>
      </c>
      <c r="M68" s="347">
        <f t="shared" si="27"/>
        <v>6.383419689119171</v>
      </c>
      <c r="N68" s="343">
        <v>1217</v>
      </c>
      <c r="O68" s="344">
        <v>1351</v>
      </c>
      <c r="P68" s="345"/>
      <c r="Q68" s="344"/>
      <c r="R68" s="345">
        <f t="shared" si="28"/>
        <v>2568</v>
      </c>
      <c r="S68" s="346">
        <f t="shared" si="29"/>
        <v>0.000527920042315834</v>
      </c>
      <c r="T68" s="357">
        <v>523</v>
      </c>
      <c r="U68" s="344">
        <v>687</v>
      </c>
      <c r="V68" s="345"/>
      <c r="W68" s="344"/>
      <c r="X68" s="345">
        <f t="shared" si="30"/>
        <v>1210</v>
      </c>
      <c r="Y68" s="348">
        <f t="shared" si="31"/>
        <v>1.1223140495867767</v>
      </c>
    </row>
    <row r="69" spans="1:25" s="130" customFormat="1" ht="19.5" customHeight="1">
      <c r="A69" s="342" t="s">
        <v>206</v>
      </c>
      <c r="B69" s="343">
        <v>560</v>
      </c>
      <c r="C69" s="344">
        <v>470</v>
      </c>
      <c r="D69" s="345">
        <v>0</v>
      </c>
      <c r="E69" s="344">
        <v>0</v>
      </c>
      <c r="F69" s="345">
        <f>SUM(B69:E69)</f>
        <v>1030</v>
      </c>
      <c r="G69" s="346">
        <f>F69/$F$9</f>
        <v>0.0010808825458456857</v>
      </c>
      <c r="H69" s="343">
        <v>243</v>
      </c>
      <c r="I69" s="344">
        <v>214</v>
      </c>
      <c r="J69" s="345"/>
      <c r="K69" s="344"/>
      <c r="L69" s="345">
        <f>SUM(H69:K69)</f>
        <v>457</v>
      </c>
      <c r="M69" s="347">
        <f>IF(ISERROR(F69/L69-1),"         /0",(F69/L69-1))</f>
        <v>1.2538293216630199</v>
      </c>
      <c r="N69" s="343">
        <v>3086</v>
      </c>
      <c r="O69" s="344">
        <v>2601</v>
      </c>
      <c r="P69" s="345"/>
      <c r="Q69" s="344"/>
      <c r="R69" s="345">
        <f>SUM(N69:Q69)</f>
        <v>5687</v>
      </c>
      <c r="S69" s="346">
        <f>R69/$R$9</f>
        <v>0.0011691126482282505</v>
      </c>
      <c r="T69" s="357">
        <v>1676</v>
      </c>
      <c r="U69" s="344">
        <v>1450</v>
      </c>
      <c r="V69" s="345"/>
      <c r="W69" s="344"/>
      <c r="X69" s="345">
        <f>SUM(T69:W69)</f>
        <v>3126</v>
      </c>
      <c r="Y69" s="348">
        <f>IF(ISERROR(R69/X69-1),"         /0",IF(R69/X69&gt;5,"  *  ",(R69/X69-1)))</f>
        <v>0.8192578374920025</v>
      </c>
    </row>
    <row r="70" spans="1:25" s="130" customFormat="1" ht="19.5" customHeight="1">
      <c r="A70" s="342" t="s">
        <v>173</v>
      </c>
      <c r="B70" s="343">
        <v>68</v>
      </c>
      <c r="C70" s="344">
        <v>67</v>
      </c>
      <c r="D70" s="345">
        <v>17</v>
      </c>
      <c r="E70" s="344">
        <v>14</v>
      </c>
      <c r="F70" s="345">
        <f>SUM(B70:E70)</f>
        <v>166</v>
      </c>
      <c r="G70" s="346">
        <f>F70/$F$9</f>
        <v>0.00017420048797124642</v>
      </c>
      <c r="H70" s="343">
        <v>117</v>
      </c>
      <c r="I70" s="344">
        <v>120</v>
      </c>
      <c r="J70" s="345">
        <v>10</v>
      </c>
      <c r="K70" s="344">
        <v>16</v>
      </c>
      <c r="L70" s="345">
        <f>SUM(H70:K70)</f>
        <v>263</v>
      </c>
      <c r="M70" s="347">
        <f>IF(ISERROR(F70/L70-1),"         /0",(F70/L70-1))</f>
        <v>-0.36882129277566544</v>
      </c>
      <c r="N70" s="343">
        <v>412</v>
      </c>
      <c r="O70" s="344">
        <v>357</v>
      </c>
      <c r="P70" s="345">
        <v>210</v>
      </c>
      <c r="Q70" s="344">
        <v>118</v>
      </c>
      <c r="R70" s="345">
        <f>SUM(N70:Q70)</f>
        <v>1097</v>
      </c>
      <c r="S70" s="346">
        <f>R70/$R$9</f>
        <v>0.00022551724549083716</v>
      </c>
      <c r="T70" s="357">
        <v>664</v>
      </c>
      <c r="U70" s="344">
        <v>631</v>
      </c>
      <c r="V70" s="345">
        <v>162</v>
      </c>
      <c r="W70" s="344">
        <v>111</v>
      </c>
      <c r="X70" s="345">
        <f>SUM(T70:W70)</f>
        <v>1568</v>
      </c>
      <c r="Y70" s="348">
        <f>IF(ISERROR(R70/X70-1),"         /0",IF(R70/X70&gt;5,"  *  ",(R70/X70-1)))</f>
        <v>-0.30038265306122447</v>
      </c>
    </row>
    <row r="71" spans="1:25" s="130" customFormat="1" ht="19.5" customHeight="1" thickBot="1">
      <c r="A71" s="342" t="s">
        <v>159</v>
      </c>
      <c r="B71" s="343">
        <v>6306</v>
      </c>
      <c r="C71" s="344">
        <v>7056</v>
      </c>
      <c r="D71" s="345">
        <v>29</v>
      </c>
      <c r="E71" s="344">
        <v>0</v>
      </c>
      <c r="F71" s="345">
        <f>SUM(B71:E71)</f>
        <v>13391</v>
      </c>
      <c r="G71" s="346">
        <f>F71/$F$9</f>
        <v>0.014052522496523862</v>
      </c>
      <c r="H71" s="343">
        <v>5611</v>
      </c>
      <c r="I71" s="344">
        <v>5088</v>
      </c>
      <c r="J71" s="345"/>
      <c r="K71" s="344"/>
      <c r="L71" s="345">
        <f>SUM(H71:K71)</f>
        <v>10699</v>
      </c>
      <c r="M71" s="347">
        <f>IF(ISERROR(F71/L71-1),"         /0",(F71/L71-1))</f>
        <v>0.2516123002149733</v>
      </c>
      <c r="N71" s="343">
        <v>28005</v>
      </c>
      <c r="O71" s="344">
        <v>29879</v>
      </c>
      <c r="P71" s="345">
        <v>779</v>
      </c>
      <c r="Q71" s="344">
        <v>857</v>
      </c>
      <c r="R71" s="345">
        <f>SUM(N71:Q71)</f>
        <v>59520</v>
      </c>
      <c r="S71" s="346">
        <f>R71/$R$9</f>
        <v>0.012235903784516524</v>
      </c>
      <c r="T71" s="357">
        <v>26693</v>
      </c>
      <c r="U71" s="344">
        <v>26306</v>
      </c>
      <c r="V71" s="345">
        <v>9</v>
      </c>
      <c r="W71" s="344">
        <v>0</v>
      </c>
      <c r="X71" s="345">
        <f>SUM(T71:W71)</f>
        <v>53008</v>
      </c>
      <c r="Y71" s="348">
        <f>IF(ISERROR(R71/X71-1),"         /0",IF(R71/X71&gt;5,"  *  ",(R71/X71-1)))</f>
        <v>0.1228493812254754</v>
      </c>
    </row>
    <row r="72" spans="1:25" s="167" customFormat="1" ht="19.5" customHeight="1">
      <c r="A72" s="176" t="s">
        <v>52</v>
      </c>
      <c r="B72" s="173">
        <f>SUM(B73:B78)</f>
        <v>4877</v>
      </c>
      <c r="C72" s="172">
        <f>SUM(C73:C78)</f>
        <v>4742</v>
      </c>
      <c r="D72" s="171">
        <f>SUM(D73:D78)</f>
        <v>38</v>
      </c>
      <c r="E72" s="172">
        <f>SUM(E73:E78)</f>
        <v>44</v>
      </c>
      <c r="F72" s="171">
        <f aca="true" t="shared" si="32" ref="F72:F79">SUM(B72:E72)</f>
        <v>9701</v>
      </c>
      <c r="G72" s="174">
        <f aca="true" t="shared" si="33" ref="G72:G79">F72/$F$9</f>
        <v>0.010180234541018443</v>
      </c>
      <c r="H72" s="173">
        <f>SUM(H73:H78)</f>
        <v>5943</v>
      </c>
      <c r="I72" s="172">
        <f>SUM(I73:I78)</f>
        <v>5765</v>
      </c>
      <c r="J72" s="171">
        <f>SUM(J73:J78)</f>
        <v>29</v>
      </c>
      <c r="K72" s="172">
        <f>SUM(K73:K78)</f>
        <v>23</v>
      </c>
      <c r="L72" s="171">
        <f aca="true" t="shared" si="34" ref="L72:L79">SUM(H72:K72)</f>
        <v>11760</v>
      </c>
      <c r="M72" s="175">
        <f aca="true" t="shared" si="35" ref="M72:M79">IF(ISERROR(F72/L72-1),"         /0",(F72/L72-1))</f>
        <v>-0.17508503401360542</v>
      </c>
      <c r="N72" s="173">
        <f>SUM(N73:N78)</f>
        <v>29700</v>
      </c>
      <c r="O72" s="172">
        <f>SUM(O73:O78)</f>
        <v>29805</v>
      </c>
      <c r="P72" s="171">
        <f>SUM(P73:P78)</f>
        <v>154</v>
      </c>
      <c r="Q72" s="172">
        <f>SUM(Q73:Q78)</f>
        <v>206</v>
      </c>
      <c r="R72" s="171">
        <f aca="true" t="shared" si="36" ref="R72:R79">SUM(N72:Q72)</f>
        <v>59865</v>
      </c>
      <c r="S72" s="174">
        <f aca="true" t="shared" si="37" ref="S72:S79">R72/$R$9</f>
        <v>0.01230682762197718</v>
      </c>
      <c r="T72" s="173">
        <f>SUM(T73:T78)</f>
        <v>27193</v>
      </c>
      <c r="U72" s="172">
        <f>SUM(U73:U78)</f>
        <v>27554</v>
      </c>
      <c r="V72" s="171">
        <f>SUM(V73:V78)</f>
        <v>596</v>
      </c>
      <c r="W72" s="172">
        <f>SUM(W73:W78)</f>
        <v>587</v>
      </c>
      <c r="X72" s="171">
        <f aca="true" t="shared" si="38" ref="X72:X79">SUM(T72:W72)</f>
        <v>55930</v>
      </c>
      <c r="Y72" s="168">
        <f aca="true" t="shared" si="39" ref="Y72:Y79">IF(ISERROR(R72/X72-1),"         /0",IF(R72/X72&gt;5,"  *  ",(R72/X72-1)))</f>
        <v>0.07035580189522617</v>
      </c>
    </row>
    <row r="73" spans="1:25" ht="19.5" customHeight="1">
      <c r="A73" s="335" t="s">
        <v>164</v>
      </c>
      <c r="B73" s="336">
        <v>1411</v>
      </c>
      <c r="C73" s="337">
        <v>1431</v>
      </c>
      <c r="D73" s="338">
        <v>0</v>
      </c>
      <c r="E73" s="337">
        <v>0</v>
      </c>
      <c r="F73" s="338">
        <f t="shared" si="32"/>
        <v>2842</v>
      </c>
      <c r="G73" s="339">
        <f t="shared" si="33"/>
        <v>0.0029823963061101346</v>
      </c>
      <c r="H73" s="336">
        <v>426</v>
      </c>
      <c r="I73" s="337">
        <v>336</v>
      </c>
      <c r="J73" s="338"/>
      <c r="K73" s="337"/>
      <c r="L73" s="338">
        <f t="shared" si="34"/>
        <v>762</v>
      </c>
      <c r="M73" s="340">
        <f t="shared" si="35"/>
        <v>2.729658792650919</v>
      </c>
      <c r="N73" s="336">
        <v>8955</v>
      </c>
      <c r="O73" s="337">
        <v>9458</v>
      </c>
      <c r="P73" s="338"/>
      <c r="Q73" s="337"/>
      <c r="R73" s="338">
        <f t="shared" si="36"/>
        <v>18413</v>
      </c>
      <c r="S73" s="339">
        <f t="shared" si="37"/>
        <v>0.0037852771569943343</v>
      </c>
      <c r="T73" s="356">
        <v>2302</v>
      </c>
      <c r="U73" s="337">
        <v>2531</v>
      </c>
      <c r="V73" s="338"/>
      <c r="W73" s="337"/>
      <c r="X73" s="338">
        <f t="shared" si="38"/>
        <v>4833</v>
      </c>
      <c r="Y73" s="341">
        <f t="shared" si="39"/>
        <v>2.809848955100352</v>
      </c>
    </row>
    <row r="74" spans="1:25" ht="19.5" customHeight="1">
      <c r="A74" s="342" t="s">
        <v>160</v>
      </c>
      <c r="B74" s="343">
        <v>1310</v>
      </c>
      <c r="C74" s="344">
        <v>1233</v>
      </c>
      <c r="D74" s="345">
        <v>0</v>
      </c>
      <c r="E74" s="344">
        <v>0</v>
      </c>
      <c r="F74" s="345">
        <f t="shared" si="32"/>
        <v>2543</v>
      </c>
      <c r="G74" s="346">
        <f t="shared" si="33"/>
        <v>0.0026686255476559015</v>
      </c>
      <c r="H74" s="343">
        <v>1192</v>
      </c>
      <c r="I74" s="344">
        <v>1122</v>
      </c>
      <c r="J74" s="345"/>
      <c r="K74" s="344"/>
      <c r="L74" s="345">
        <f t="shared" si="34"/>
        <v>2314</v>
      </c>
      <c r="M74" s="347">
        <f t="shared" si="35"/>
        <v>0.09896283491789104</v>
      </c>
      <c r="N74" s="343">
        <v>5609</v>
      </c>
      <c r="O74" s="344">
        <v>5574</v>
      </c>
      <c r="P74" s="345"/>
      <c r="Q74" s="344"/>
      <c r="R74" s="345">
        <f t="shared" si="36"/>
        <v>11183</v>
      </c>
      <c r="S74" s="346">
        <f t="shared" si="37"/>
        <v>0.0022989602154275587</v>
      </c>
      <c r="T74" s="357">
        <v>5660</v>
      </c>
      <c r="U74" s="344">
        <v>5478</v>
      </c>
      <c r="V74" s="345">
        <v>398</v>
      </c>
      <c r="W74" s="344">
        <v>409</v>
      </c>
      <c r="X74" s="345">
        <f t="shared" si="38"/>
        <v>11945</v>
      </c>
      <c r="Y74" s="348">
        <f t="shared" si="39"/>
        <v>-0.06379238174968604</v>
      </c>
    </row>
    <row r="75" spans="1:25" ht="19.5" customHeight="1">
      <c r="A75" s="342" t="s">
        <v>179</v>
      </c>
      <c r="B75" s="343">
        <v>1129</v>
      </c>
      <c r="C75" s="344">
        <v>1199</v>
      </c>
      <c r="D75" s="345">
        <v>0</v>
      </c>
      <c r="E75" s="344">
        <v>0</v>
      </c>
      <c r="F75" s="345">
        <f t="shared" si="32"/>
        <v>2328</v>
      </c>
      <c r="G75" s="346">
        <f t="shared" si="33"/>
        <v>0.002443004433717239</v>
      </c>
      <c r="H75" s="343">
        <v>2508</v>
      </c>
      <c r="I75" s="344">
        <v>2341</v>
      </c>
      <c r="J75" s="345"/>
      <c r="K75" s="344"/>
      <c r="L75" s="345">
        <f t="shared" si="34"/>
        <v>4849</v>
      </c>
      <c r="M75" s="347">
        <f t="shared" si="35"/>
        <v>-0.5199010105176325</v>
      </c>
      <c r="N75" s="343">
        <v>9305</v>
      </c>
      <c r="O75" s="344">
        <v>9160</v>
      </c>
      <c r="P75" s="345"/>
      <c r="Q75" s="344"/>
      <c r="R75" s="345">
        <f t="shared" si="36"/>
        <v>18465</v>
      </c>
      <c r="S75" s="346">
        <f t="shared" si="37"/>
        <v>0.0037959671266985487</v>
      </c>
      <c r="T75" s="357">
        <v>10647</v>
      </c>
      <c r="U75" s="344">
        <v>10314</v>
      </c>
      <c r="V75" s="345"/>
      <c r="W75" s="344"/>
      <c r="X75" s="345">
        <f t="shared" si="38"/>
        <v>20961</v>
      </c>
      <c r="Y75" s="348">
        <f t="shared" si="39"/>
        <v>-0.11907828824960642</v>
      </c>
    </row>
    <row r="76" spans="1:25" ht="19.5" customHeight="1">
      <c r="A76" s="342" t="s">
        <v>192</v>
      </c>
      <c r="B76" s="343">
        <v>396</v>
      </c>
      <c r="C76" s="344">
        <v>333</v>
      </c>
      <c r="D76" s="345">
        <v>0</v>
      </c>
      <c r="E76" s="344">
        <v>0</v>
      </c>
      <c r="F76" s="345">
        <f t="shared" si="32"/>
        <v>729</v>
      </c>
      <c r="G76" s="346">
        <f t="shared" si="33"/>
        <v>0.0007650129863315581</v>
      </c>
      <c r="H76" s="343">
        <v>191</v>
      </c>
      <c r="I76" s="344">
        <v>219</v>
      </c>
      <c r="J76" s="345"/>
      <c r="K76" s="344"/>
      <c r="L76" s="345">
        <f t="shared" si="34"/>
        <v>410</v>
      </c>
      <c r="M76" s="347">
        <f t="shared" si="35"/>
        <v>0.7780487804878049</v>
      </c>
      <c r="N76" s="343">
        <v>1615</v>
      </c>
      <c r="O76" s="344">
        <v>1319</v>
      </c>
      <c r="P76" s="345"/>
      <c r="Q76" s="344"/>
      <c r="R76" s="345">
        <f t="shared" si="36"/>
        <v>2934</v>
      </c>
      <c r="S76" s="346">
        <f t="shared" si="37"/>
        <v>0.0006031609829262682</v>
      </c>
      <c r="T76" s="357">
        <v>934</v>
      </c>
      <c r="U76" s="344">
        <v>1294</v>
      </c>
      <c r="V76" s="345"/>
      <c r="W76" s="344"/>
      <c r="X76" s="345">
        <f t="shared" si="38"/>
        <v>2228</v>
      </c>
      <c r="Y76" s="348">
        <f t="shared" si="39"/>
        <v>0.3168761220825853</v>
      </c>
    </row>
    <row r="77" spans="1:25" ht="19.5" customHeight="1">
      <c r="A77" s="342" t="s">
        <v>191</v>
      </c>
      <c r="B77" s="343">
        <v>232</v>
      </c>
      <c r="C77" s="344">
        <v>258</v>
      </c>
      <c r="D77" s="345">
        <v>0</v>
      </c>
      <c r="E77" s="344">
        <v>0</v>
      </c>
      <c r="F77" s="345">
        <f t="shared" si="32"/>
        <v>490</v>
      </c>
      <c r="G77" s="346">
        <f t="shared" si="33"/>
        <v>0.0005142062596741611</v>
      </c>
      <c r="H77" s="343">
        <v>217</v>
      </c>
      <c r="I77" s="344">
        <v>355</v>
      </c>
      <c r="J77" s="345"/>
      <c r="K77" s="344"/>
      <c r="L77" s="345">
        <f t="shared" si="34"/>
        <v>572</v>
      </c>
      <c r="M77" s="347">
        <f t="shared" si="35"/>
        <v>-0.14335664335664333</v>
      </c>
      <c r="N77" s="343">
        <v>898</v>
      </c>
      <c r="O77" s="344">
        <v>1084</v>
      </c>
      <c r="P77" s="345"/>
      <c r="Q77" s="344"/>
      <c r="R77" s="345">
        <f t="shared" si="36"/>
        <v>1982</v>
      </c>
      <c r="S77" s="346">
        <f t="shared" si="37"/>
        <v>0.0004074523068029528</v>
      </c>
      <c r="T77" s="357">
        <v>672</v>
      </c>
      <c r="U77" s="344">
        <v>814</v>
      </c>
      <c r="V77" s="345"/>
      <c r="W77" s="344"/>
      <c r="X77" s="345">
        <f t="shared" si="38"/>
        <v>1486</v>
      </c>
      <c r="Y77" s="348">
        <f t="shared" si="39"/>
        <v>0.3337819650067295</v>
      </c>
    </row>
    <row r="78" spans="1:25" ht="19.5" customHeight="1" thickBot="1">
      <c r="A78" s="342" t="s">
        <v>173</v>
      </c>
      <c r="B78" s="343">
        <v>399</v>
      </c>
      <c r="C78" s="344">
        <v>288</v>
      </c>
      <c r="D78" s="345">
        <v>38</v>
      </c>
      <c r="E78" s="344">
        <v>44</v>
      </c>
      <c r="F78" s="345">
        <f t="shared" si="32"/>
        <v>769</v>
      </c>
      <c r="G78" s="346">
        <f t="shared" si="33"/>
        <v>0.0008069890075294488</v>
      </c>
      <c r="H78" s="343">
        <v>1409</v>
      </c>
      <c r="I78" s="344">
        <v>1392</v>
      </c>
      <c r="J78" s="345">
        <v>29</v>
      </c>
      <c r="K78" s="344">
        <v>23</v>
      </c>
      <c r="L78" s="345">
        <f t="shared" si="34"/>
        <v>2853</v>
      </c>
      <c r="M78" s="347">
        <f t="shared" si="35"/>
        <v>-0.730459165790396</v>
      </c>
      <c r="N78" s="343">
        <v>3318</v>
      </c>
      <c r="O78" s="344">
        <v>3210</v>
      </c>
      <c r="P78" s="345">
        <v>154</v>
      </c>
      <c r="Q78" s="344">
        <v>206</v>
      </c>
      <c r="R78" s="345">
        <f t="shared" si="36"/>
        <v>6888</v>
      </c>
      <c r="S78" s="346">
        <f t="shared" si="37"/>
        <v>0.0014160098331275173</v>
      </c>
      <c r="T78" s="357">
        <v>6978</v>
      </c>
      <c r="U78" s="344">
        <v>7123</v>
      </c>
      <c r="V78" s="345">
        <v>198</v>
      </c>
      <c r="W78" s="344">
        <v>178</v>
      </c>
      <c r="X78" s="345">
        <f t="shared" si="38"/>
        <v>14477</v>
      </c>
      <c r="Y78" s="348">
        <f t="shared" si="39"/>
        <v>-0.524210817158251</v>
      </c>
    </row>
    <row r="79" spans="1:25" s="130" customFormat="1" ht="19.5" customHeight="1" thickBot="1">
      <c r="A79" s="166" t="s">
        <v>51</v>
      </c>
      <c r="B79" s="163">
        <v>4851</v>
      </c>
      <c r="C79" s="162">
        <v>4189</v>
      </c>
      <c r="D79" s="161">
        <v>0</v>
      </c>
      <c r="E79" s="162">
        <v>0</v>
      </c>
      <c r="F79" s="161">
        <f t="shared" si="32"/>
        <v>9040</v>
      </c>
      <c r="G79" s="164">
        <f t="shared" si="33"/>
        <v>0.009486580790723299</v>
      </c>
      <c r="H79" s="163">
        <v>4077</v>
      </c>
      <c r="I79" s="162">
        <v>2982</v>
      </c>
      <c r="J79" s="161">
        <v>0</v>
      </c>
      <c r="K79" s="162">
        <v>0</v>
      </c>
      <c r="L79" s="161">
        <f t="shared" si="34"/>
        <v>7059</v>
      </c>
      <c r="M79" s="165">
        <f t="shared" si="35"/>
        <v>0.28063465080039673</v>
      </c>
      <c r="N79" s="163">
        <v>18378</v>
      </c>
      <c r="O79" s="162">
        <v>16628</v>
      </c>
      <c r="P79" s="161">
        <v>0</v>
      </c>
      <c r="Q79" s="162">
        <v>0</v>
      </c>
      <c r="R79" s="161">
        <f t="shared" si="36"/>
        <v>35006</v>
      </c>
      <c r="S79" s="164">
        <f t="shared" si="37"/>
        <v>0.007196405374341154</v>
      </c>
      <c r="T79" s="163">
        <v>16792</v>
      </c>
      <c r="U79" s="162">
        <v>13676</v>
      </c>
      <c r="V79" s="161">
        <v>4377</v>
      </c>
      <c r="W79" s="162">
        <v>2</v>
      </c>
      <c r="X79" s="161">
        <f t="shared" si="38"/>
        <v>34847</v>
      </c>
      <c r="Y79" s="158">
        <f t="shared" si="39"/>
        <v>0.004562803110741198</v>
      </c>
    </row>
    <row r="80" ht="7.5" customHeight="1" thickTop="1">
      <c r="A80" s="98"/>
    </row>
    <row r="81" ht="14.25">
      <c r="A81" s="98" t="s">
        <v>62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80:Y65536 M80:M65536 Y3 M3">
    <cfRule type="cellIs" priority="3" dxfId="93" operator="lessThan" stopIfTrue="1">
      <formula>0</formula>
    </cfRule>
  </conditionalFormatting>
  <conditionalFormatting sqref="Y9:Y79 M9:M79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5" zoomScaleNormal="85" zoomScalePageLayoutView="0" workbookViewId="0" topLeftCell="A1">
      <selection activeCell="A17" sqref="A17:IV17"/>
    </sheetView>
  </sheetViews>
  <sheetFormatPr defaultColWidth="8.00390625" defaultRowHeight="15"/>
  <cols>
    <col min="1" max="1" width="18.140625" style="105" customWidth="1"/>
    <col min="2" max="2" width="8.28125" style="105" customWidth="1"/>
    <col min="3" max="3" width="9.7109375" style="105" bestFit="1" customWidth="1"/>
    <col min="4" max="4" width="8.00390625" style="105" bestFit="1" customWidth="1"/>
    <col min="5" max="5" width="9.140625" style="105" customWidth="1"/>
    <col min="6" max="6" width="8.57421875" style="105" bestFit="1" customWidth="1"/>
    <col min="7" max="7" width="9.00390625" style="105" bestFit="1" customWidth="1"/>
    <col min="8" max="8" width="8.28125" style="105" customWidth="1"/>
    <col min="9" max="9" width="9.7109375" style="105" bestFit="1" customWidth="1"/>
    <col min="10" max="10" width="7.8515625" style="105" customWidth="1"/>
    <col min="11" max="11" width="9.00390625" style="105" customWidth="1"/>
    <col min="12" max="12" width="8.421875" style="105" customWidth="1"/>
    <col min="13" max="13" width="9.00390625" style="105" customWidth="1"/>
    <col min="14" max="14" width="9.28125" style="105" bestFit="1" customWidth="1"/>
    <col min="15" max="15" width="9.421875" style="105" customWidth="1"/>
    <col min="16" max="16" width="8.00390625" style="105" customWidth="1"/>
    <col min="17" max="17" width="9.28125" style="105" customWidth="1"/>
    <col min="18" max="18" width="9.8515625" style="105" bestFit="1" customWidth="1"/>
    <col min="19" max="19" width="9.57421875" style="105" customWidth="1"/>
    <col min="20" max="20" width="10.140625" style="105" customWidth="1"/>
    <col min="21" max="21" width="9.421875" style="105" customWidth="1"/>
    <col min="22" max="22" width="8.57421875" style="105" bestFit="1" customWidth="1"/>
    <col min="23" max="23" width="9.00390625" style="105" customWidth="1"/>
    <col min="24" max="24" width="9.8515625" style="105" bestFit="1" customWidth="1"/>
    <col min="25" max="25" width="8.57421875" style="105" customWidth="1"/>
    <col min="26" max="16384" width="8.00390625" style="105" customWidth="1"/>
  </cols>
  <sheetData>
    <row r="1" spans="24:25" ht="18.75" thickBot="1">
      <c r="X1" s="652" t="s">
        <v>26</v>
      </c>
      <c r="Y1" s="653"/>
    </row>
    <row r="2" ht="5.25" customHeight="1" thickBot="1"/>
    <row r="3" spans="1:25" ht="24.75" customHeight="1" thickTop="1">
      <c r="A3" s="710" t="s">
        <v>65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2"/>
    </row>
    <row r="4" spans="1:25" ht="21" customHeight="1" thickBot="1">
      <c r="A4" s="721" t="s">
        <v>42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3"/>
    </row>
    <row r="5" spans="1:25" s="157" customFormat="1" ht="15.75" customHeight="1" thickBot="1" thickTop="1">
      <c r="A5" s="739" t="s">
        <v>57</v>
      </c>
      <c r="B5" s="727" t="s">
        <v>34</v>
      </c>
      <c r="C5" s="728"/>
      <c r="D5" s="728"/>
      <c r="E5" s="728"/>
      <c r="F5" s="728"/>
      <c r="G5" s="728"/>
      <c r="H5" s="728"/>
      <c r="I5" s="728"/>
      <c r="J5" s="729"/>
      <c r="K5" s="729"/>
      <c r="L5" s="729"/>
      <c r="M5" s="730"/>
      <c r="N5" s="727" t="s">
        <v>33</v>
      </c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31"/>
    </row>
    <row r="6" spans="1:25" s="118" customFormat="1" ht="26.25" customHeight="1" thickBot="1">
      <c r="A6" s="740"/>
      <c r="B6" s="716" t="s">
        <v>155</v>
      </c>
      <c r="C6" s="717"/>
      <c r="D6" s="717"/>
      <c r="E6" s="717"/>
      <c r="F6" s="717"/>
      <c r="G6" s="713" t="s">
        <v>32</v>
      </c>
      <c r="H6" s="716" t="s">
        <v>156</v>
      </c>
      <c r="I6" s="717"/>
      <c r="J6" s="717"/>
      <c r="K6" s="717"/>
      <c r="L6" s="717"/>
      <c r="M6" s="724" t="s">
        <v>31</v>
      </c>
      <c r="N6" s="716" t="s">
        <v>157</v>
      </c>
      <c r="O6" s="717"/>
      <c r="P6" s="717"/>
      <c r="Q6" s="717"/>
      <c r="R6" s="717"/>
      <c r="S6" s="713" t="s">
        <v>32</v>
      </c>
      <c r="T6" s="716" t="s">
        <v>158</v>
      </c>
      <c r="U6" s="717"/>
      <c r="V6" s="717"/>
      <c r="W6" s="717"/>
      <c r="X6" s="717"/>
      <c r="Y6" s="718" t="s">
        <v>31</v>
      </c>
    </row>
    <row r="7" spans="1:25" s="118" customFormat="1" ht="26.25" customHeight="1">
      <c r="A7" s="741"/>
      <c r="B7" s="651" t="s">
        <v>20</v>
      </c>
      <c r="C7" s="647"/>
      <c r="D7" s="646" t="s">
        <v>19</v>
      </c>
      <c r="E7" s="647"/>
      <c r="F7" s="738" t="s">
        <v>15</v>
      </c>
      <c r="G7" s="714"/>
      <c r="H7" s="651" t="s">
        <v>20</v>
      </c>
      <c r="I7" s="647"/>
      <c r="J7" s="646" t="s">
        <v>19</v>
      </c>
      <c r="K7" s="647"/>
      <c r="L7" s="738" t="s">
        <v>15</v>
      </c>
      <c r="M7" s="725"/>
      <c r="N7" s="651" t="s">
        <v>20</v>
      </c>
      <c r="O7" s="647"/>
      <c r="P7" s="646" t="s">
        <v>19</v>
      </c>
      <c r="Q7" s="647"/>
      <c r="R7" s="738" t="s">
        <v>15</v>
      </c>
      <c r="S7" s="714"/>
      <c r="T7" s="651" t="s">
        <v>20</v>
      </c>
      <c r="U7" s="647"/>
      <c r="V7" s="646" t="s">
        <v>19</v>
      </c>
      <c r="W7" s="647"/>
      <c r="X7" s="738" t="s">
        <v>15</v>
      </c>
      <c r="Y7" s="719"/>
    </row>
    <row r="8" spans="1:25" s="153" customFormat="1" ht="27" thickBot="1">
      <c r="A8" s="742"/>
      <c r="B8" s="156" t="s">
        <v>29</v>
      </c>
      <c r="C8" s="154" t="s">
        <v>28</v>
      </c>
      <c r="D8" s="155" t="s">
        <v>29</v>
      </c>
      <c r="E8" s="154" t="s">
        <v>28</v>
      </c>
      <c r="F8" s="709"/>
      <c r="G8" s="715"/>
      <c r="H8" s="156" t="s">
        <v>29</v>
      </c>
      <c r="I8" s="154" t="s">
        <v>28</v>
      </c>
      <c r="J8" s="155" t="s">
        <v>29</v>
      </c>
      <c r="K8" s="154" t="s">
        <v>28</v>
      </c>
      <c r="L8" s="709"/>
      <c r="M8" s="726"/>
      <c r="N8" s="156" t="s">
        <v>29</v>
      </c>
      <c r="O8" s="154" t="s">
        <v>28</v>
      </c>
      <c r="P8" s="155" t="s">
        <v>29</v>
      </c>
      <c r="Q8" s="154" t="s">
        <v>28</v>
      </c>
      <c r="R8" s="709"/>
      <c r="S8" s="715"/>
      <c r="T8" s="156" t="s">
        <v>29</v>
      </c>
      <c r="U8" s="154" t="s">
        <v>28</v>
      </c>
      <c r="V8" s="155" t="s">
        <v>29</v>
      </c>
      <c r="W8" s="154" t="s">
        <v>28</v>
      </c>
      <c r="X8" s="709"/>
      <c r="Y8" s="720"/>
    </row>
    <row r="9" spans="1:25" s="146" customFormat="1" ht="18" customHeight="1" thickBot="1" thickTop="1">
      <c r="A9" s="200" t="s">
        <v>22</v>
      </c>
      <c r="B9" s="198">
        <f>B10+B20+B33+B43+B53+B58</f>
        <v>25167.995000000003</v>
      </c>
      <c r="C9" s="197">
        <f>C10+C20+C33+C43+C53+C58</f>
        <v>12809.702000000001</v>
      </c>
      <c r="D9" s="196">
        <f>D10+D20+D33+D43+D53+D58</f>
        <v>16046.460000000001</v>
      </c>
      <c r="E9" s="197">
        <f>E10+E20+E33+E43+E53+E58</f>
        <v>5585.724999999999</v>
      </c>
      <c r="F9" s="196">
        <f aca="true" t="shared" si="0" ref="F9:F19">SUM(B9:E9)</f>
        <v>59609.882</v>
      </c>
      <c r="G9" s="199">
        <f aca="true" t="shared" si="1" ref="G9:G19">F9/$F$9</f>
        <v>1</v>
      </c>
      <c r="H9" s="198">
        <f>H10+H20+H33+H43+H53+H58</f>
        <v>25363.29200000001</v>
      </c>
      <c r="I9" s="197">
        <f>I10+I20+I33+I43+I53+I58</f>
        <v>13478.010999999997</v>
      </c>
      <c r="J9" s="196">
        <f>J10+J20+J33+J43+J53+J58</f>
        <v>6423.654</v>
      </c>
      <c r="K9" s="197">
        <f>K10+K20+K33+K43+K53+K58</f>
        <v>2661.1780000000003</v>
      </c>
      <c r="L9" s="196">
        <f aca="true" t="shared" si="2" ref="L9:L19">SUM(H9:K9)</f>
        <v>47926.13500000001</v>
      </c>
      <c r="M9" s="294">
        <f aca="true" t="shared" si="3" ref="M9:M22">IF(ISERROR(F9/L9-1),"         /0",(F9/L9-1))</f>
        <v>0.24378654777815867</v>
      </c>
      <c r="N9" s="198">
        <f>N10+N20+N33+N43+N53+N58</f>
        <v>117476.72100000005</v>
      </c>
      <c r="O9" s="197">
        <f>O10+O20+O33+O43+O53+O58</f>
        <v>62759.512</v>
      </c>
      <c r="P9" s="196">
        <f>P10+P20+P33+P43+P53+P58</f>
        <v>68173.137</v>
      </c>
      <c r="Q9" s="197">
        <f>Q10+Q20+Q33+Q43+Q53+Q58</f>
        <v>24728.194000000003</v>
      </c>
      <c r="R9" s="196">
        <f aca="true" t="shared" si="4" ref="R9:R19">SUM(N9:Q9)</f>
        <v>273137.5640000001</v>
      </c>
      <c r="S9" s="199">
        <f aca="true" t="shared" si="5" ref="S9:S19">R9/$R$9</f>
        <v>1</v>
      </c>
      <c r="T9" s="198">
        <f>T10+T20+T33+T43+T53+T58</f>
        <v>133218.01200000002</v>
      </c>
      <c r="U9" s="197">
        <f>U10+U20+U33+U43+U53+U58</f>
        <v>67188.518</v>
      </c>
      <c r="V9" s="196">
        <f>V10+V20+V33+V43+V53+V58</f>
        <v>37645.46897000001</v>
      </c>
      <c r="W9" s="197">
        <f>W10+W20+W33+W43+W53+W58</f>
        <v>11638.83</v>
      </c>
      <c r="X9" s="196">
        <f aca="true" t="shared" si="6" ref="X9:X19">SUM(T9:W9)</f>
        <v>249690.82897000003</v>
      </c>
      <c r="Y9" s="195">
        <f>IF(ISERROR(R9/X9-1),"         /0",(R9/X9-1))</f>
        <v>0.09390306855369968</v>
      </c>
    </row>
    <row r="10" spans="1:25" s="138" customFormat="1" ht="19.5" customHeight="1" thickTop="1">
      <c r="A10" s="194" t="s">
        <v>56</v>
      </c>
      <c r="B10" s="191">
        <f>SUM(B11:B19)</f>
        <v>15214.931</v>
      </c>
      <c r="C10" s="190">
        <f>SUM(C11:C19)</f>
        <v>4194.955000000001</v>
      </c>
      <c r="D10" s="189">
        <f>SUM(D11:D19)</f>
        <v>14679.759000000002</v>
      </c>
      <c r="E10" s="190">
        <f>SUM(E11:E19)</f>
        <v>4381.566999999999</v>
      </c>
      <c r="F10" s="189">
        <f t="shared" si="0"/>
        <v>38471.212</v>
      </c>
      <c r="G10" s="192">
        <f t="shared" si="1"/>
        <v>0.6453831262407129</v>
      </c>
      <c r="H10" s="191">
        <f>SUM(H11:H19)</f>
        <v>17374.839000000007</v>
      </c>
      <c r="I10" s="190">
        <f>SUM(I11:I19)</f>
        <v>5696.062999999998</v>
      </c>
      <c r="J10" s="189">
        <f>SUM(J11:J19)</f>
        <v>5664.658</v>
      </c>
      <c r="K10" s="190">
        <f>SUM(K11:K19)</f>
        <v>2170.029</v>
      </c>
      <c r="L10" s="189">
        <f t="shared" si="2"/>
        <v>30905.589000000004</v>
      </c>
      <c r="M10" s="193">
        <f t="shared" si="3"/>
        <v>0.24479789076338254</v>
      </c>
      <c r="N10" s="191">
        <f>SUM(N11:N19)</f>
        <v>74064.53900000002</v>
      </c>
      <c r="O10" s="190">
        <f>SUM(O11:O19)</f>
        <v>22545.569000000003</v>
      </c>
      <c r="P10" s="189">
        <f>SUM(P11:P19)</f>
        <v>60511.909</v>
      </c>
      <c r="Q10" s="190">
        <f>SUM(Q11:Q19)</f>
        <v>19716.361000000004</v>
      </c>
      <c r="R10" s="189">
        <f t="shared" si="4"/>
        <v>176838.37800000003</v>
      </c>
      <c r="S10" s="192">
        <f t="shared" si="5"/>
        <v>0.64743338635033</v>
      </c>
      <c r="T10" s="191">
        <f>SUM(T11:T19)</f>
        <v>93679.62200000002</v>
      </c>
      <c r="U10" s="190">
        <f>SUM(U11:U19)</f>
        <v>28928.653</v>
      </c>
      <c r="V10" s="189">
        <f>SUM(V11:V19)</f>
        <v>35127.043970000006</v>
      </c>
      <c r="W10" s="190">
        <f>SUM(W11:W19)</f>
        <v>10353.284</v>
      </c>
      <c r="X10" s="189">
        <f t="shared" si="6"/>
        <v>168088.60297</v>
      </c>
      <c r="Y10" s="188">
        <f aca="true" t="shared" si="7" ref="Y10:Y19">IF(ISERROR(R10/X10-1),"         /0",IF(R10/X10&gt;5,"  *  ",(R10/X10-1)))</f>
        <v>0.05205454073267335</v>
      </c>
    </row>
    <row r="11" spans="1:25" ht="19.5" customHeight="1">
      <c r="A11" s="335" t="s">
        <v>277</v>
      </c>
      <c r="B11" s="336">
        <v>9480.793</v>
      </c>
      <c r="C11" s="337">
        <v>2555.616</v>
      </c>
      <c r="D11" s="338">
        <v>11894.097000000002</v>
      </c>
      <c r="E11" s="337">
        <v>3593.961</v>
      </c>
      <c r="F11" s="338">
        <f t="shared" si="0"/>
        <v>27524.467</v>
      </c>
      <c r="G11" s="339">
        <f t="shared" si="1"/>
        <v>0.4617433565797027</v>
      </c>
      <c r="H11" s="336">
        <v>10532.997000000001</v>
      </c>
      <c r="I11" s="337">
        <v>3911.5649999999996</v>
      </c>
      <c r="J11" s="338">
        <v>4181.447</v>
      </c>
      <c r="K11" s="337">
        <v>1718.925</v>
      </c>
      <c r="L11" s="338">
        <f t="shared" si="2"/>
        <v>20344.934</v>
      </c>
      <c r="M11" s="340">
        <f t="shared" si="3"/>
        <v>0.35289045420348875</v>
      </c>
      <c r="N11" s="336">
        <v>48785.797000000006</v>
      </c>
      <c r="O11" s="337">
        <v>14343.454000000002</v>
      </c>
      <c r="P11" s="338">
        <v>48659.12</v>
      </c>
      <c r="Q11" s="337">
        <v>16559.565000000002</v>
      </c>
      <c r="R11" s="338">
        <f t="shared" si="4"/>
        <v>128347.93600000002</v>
      </c>
      <c r="S11" s="339">
        <f t="shared" si="5"/>
        <v>0.46990217720474353</v>
      </c>
      <c r="T11" s="336">
        <v>61071.93100000001</v>
      </c>
      <c r="U11" s="337">
        <v>20001.076</v>
      </c>
      <c r="V11" s="338">
        <v>27213.037970000005</v>
      </c>
      <c r="W11" s="337">
        <v>7797.258999999999</v>
      </c>
      <c r="X11" s="338">
        <f t="shared" si="6"/>
        <v>116083.30397000002</v>
      </c>
      <c r="Y11" s="341">
        <f t="shared" si="7"/>
        <v>0.10565371255430156</v>
      </c>
    </row>
    <row r="12" spans="1:25" ht="19.5" customHeight="1">
      <c r="A12" s="342" t="s">
        <v>278</v>
      </c>
      <c r="B12" s="343">
        <v>4803.743</v>
      </c>
      <c r="C12" s="344">
        <v>49.585</v>
      </c>
      <c r="D12" s="345">
        <v>2301.219</v>
      </c>
      <c r="E12" s="344">
        <v>227.698</v>
      </c>
      <c r="F12" s="345">
        <f t="shared" si="0"/>
        <v>7382.245000000001</v>
      </c>
      <c r="G12" s="346">
        <f t="shared" si="1"/>
        <v>0.1238426373667373</v>
      </c>
      <c r="H12" s="343">
        <v>5432.43</v>
      </c>
      <c r="I12" s="344">
        <v>370.664</v>
      </c>
      <c r="J12" s="345">
        <v>992.672</v>
      </c>
      <c r="K12" s="344">
        <v>37.017</v>
      </c>
      <c r="L12" s="345">
        <f t="shared" si="2"/>
        <v>6832.782999999999</v>
      </c>
      <c r="M12" s="347">
        <f t="shared" si="3"/>
        <v>0.08041554956450425</v>
      </c>
      <c r="N12" s="343">
        <v>21423.65</v>
      </c>
      <c r="O12" s="344">
        <v>1473.5330000000001</v>
      </c>
      <c r="P12" s="345">
        <v>10168.871000000001</v>
      </c>
      <c r="Q12" s="344">
        <v>1387.0590000000002</v>
      </c>
      <c r="R12" s="345">
        <f t="shared" si="4"/>
        <v>34453.113000000005</v>
      </c>
      <c r="S12" s="346">
        <f t="shared" si="5"/>
        <v>0.1261383183456963</v>
      </c>
      <c r="T12" s="343">
        <v>25319.016999999996</v>
      </c>
      <c r="U12" s="344">
        <v>2119.057</v>
      </c>
      <c r="V12" s="345">
        <v>5540.948</v>
      </c>
      <c r="W12" s="344">
        <v>400.31</v>
      </c>
      <c r="X12" s="345">
        <f t="shared" si="6"/>
        <v>33379.331999999995</v>
      </c>
      <c r="Y12" s="348">
        <f t="shared" si="7"/>
        <v>0.03216903801430204</v>
      </c>
    </row>
    <row r="13" spans="1:25" ht="19.5" customHeight="1">
      <c r="A13" s="342" t="s">
        <v>285</v>
      </c>
      <c r="B13" s="343">
        <v>333.73</v>
      </c>
      <c r="C13" s="344">
        <v>163.67899999999997</v>
      </c>
      <c r="D13" s="345">
        <v>94.301</v>
      </c>
      <c r="E13" s="344">
        <v>24.586</v>
      </c>
      <c r="F13" s="345">
        <f t="shared" si="0"/>
        <v>616.296</v>
      </c>
      <c r="G13" s="346">
        <f t="shared" si="1"/>
        <v>0.010338822680440805</v>
      </c>
      <c r="H13" s="343">
        <v>120.107</v>
      </c>
      <c r="I13" s="344">
        <v>121.857</v>
      </c>
      <c r="J13" s="345"/>
      <c r="K13" s="344"/>
      <c r="L13" s="345">
        <f t="shared" si="2"/>
        <v>241.964</v>
      </c>
      <c r="M13" s="347">
        <f>IF(ISERROR(F13/L13-1),"         /0",(F13/L13-1))</f>
        <v>1.5470565869302875</v>
      </c>
      <c r="N13" s="343">
        <v>1039.954</v>
      </c>
      <c r="O13" s="344">
        <v>611.544</v>
      </c>
      <c r="P13" s="345">
        <v>94.301</v>
      </c>
      <c r="Q13" s="344">
        <v>24.586</v>
      </c>
      <c r="R13" s="345">
        <f t="shared" si="4"/>
        <v>1770.385</v>
      </c>
      <c r="S13" s="346">
        <f t="shared" si="5"/>
        <v>0.006481660647745982</v>
      </c>
      <c r="T13" s="343">
        <v>731.3919999999999</v>
      </c>
      <c r="U13" s="344">
        <v>651.374</v>
      </c>
      <c r="V13" s="345"/>
      <c r="W13" s="344">
        <v>0</v>
      </c>
      <c r="X13" s="345">
        <f t="shared" si="6"/>
        <v>1382.766</v>
      </c>
      <c r="Y13" s="348">
        <f t="shared" si="7"/>
        <v>0.280321471601124</v>
      </c>
    </row>
    <row r="14" spans="1:25" ht="19.5" customHeight="1">
      <c r="A14" s="342" t="s">
        <v>281</v>
      </c>
      <c r="B14" s="343">
        <v>281.966</v>
      </c>
      <c r="C14" s="344">
        <v>195.139</v>
      </c>
      <c r="D14" s="345">
        <v>0</v>
      </c>
      <c r="E14" s="344">
        <v>0</v>
      </c>
      <c r="F14" s="345">
        <f>SUM(B14:E14)</f>
        <v>477.105</v>
      </c>
      <c r="G14" s="346">
        <f>F14/$F$9</f>
        <v>0.008003790378246346</v>
      </c>
      <c r="H14" s="343">
        <v>264.369</v>
      </c>
      <c r="I14" s="344">
        <v>107.77199999999999</v>
      </c>
      <c r="J14" s="345"/>
      <c r="K14" s="344"/>
      <c r="L14" s="345">
        <f>SUM(H14:K14)</f>
        <v>372.141</v>
      </c>
      <c r="M14" s="347">
        <f>IF(ISERROR(F14/L14-1),"         /0",(F14/L14-1))</f>
        <v>0.2820543826130417</v>
      </c>
      <c r="N14" s="343">
        <v>1606.0769999999998</v>
      </c>
      <c r="O14" s="344">
        <v>905.4720000000001</v>
      </c>
      <c r="P14" s="345">
        <v>0</v>
      </c>
      <c r="Q14" s="344">
        <v>0</v>
      </c>
      <c r="R14" s="345">
        <f>SUM(N14:Q14)</f>
        <v>2511.549</v>
      </c>
      <c r="S14" s="346">
        <f>R14/$R$9</f>
        <v>0.009195179759309852</v>
      </c>
      <c r="T14" s="343">
        <v>1206.791</v>
      </c>
      <c r="U14" s="344">
        <v>657.624</v>
      </c>
      <c r="V14" s="345">
        <v>0</v>
      </c>
      <c r="W14" s="344">
        <v>0</v>
      </c>
      <c r="X14" s="345">
        <f>SUM(T14:W14)</f>
        <v>1864.415</v>
      </c>
      <c r="Y14" s="348">
        <f>IF(ISERROR(R14/X14-1),"         /0",IF(R14/X14&gt;5,"  *  ",(R14/X14-1)))</f>
        <v>0.34709761506960635</v>
      </c>
    </row>
    <row r="15" spans="1:25" ht="19.5" customHeight="1">
      <c r="A15" s="342" t="s">
        <v>280</v>
      </c>
      <c r="B15" s="343">
        <v>19.739</v>
      </c>
      <c r="C15" s="344">
        <v>419.392</v>
      </c>
      <c r="D15" s="345">
        <v>0</v>
      </c>
      <c r="E15" s="344">
        <v>0</v>
      </c>
      <c r="F15" s="345">
        <f>SUM(B15:E15)</f>
        <v>439.131</v>
      </c>
      <c r="G15" s="346">
        <f>F15/$F$9</f>
        <v>0.007366748352227908</v>
      </c>
      <c r="H15" s="343">
        <v>25.183</v>
      </c>
      <c r="I15" s="344">
        <v>341.021</v>
      </c>
      <c r="J15" s="345"/>
      <c r="K15" s="344"/>
      <c r="L15" s="345">
        <f>SUM(H15:K15)</f>
        <v>366.204</v>
      </c>
      <c r="M15" s="347">
        <f>IF(ISERROR(F15/L15-1),"         /0",(F15/L15-1))</f>
        <v>0.1991431005668971</v>
      </c>
      <c r="N15" s="343">
        <v>85.94999999999999</v>
      </c>
      <c r="O15" s="344">
        <v>1682.6589999999999</v>
      </c>
      <c r="P15" s="345">
        <v>0</v>
      </c>
      <c r="Q15" s="344">
        <v>0</v>
      </c>
      <c r="R15" s="345">
        <f>SUM(N15:Q15)</f>
        <v>1768.609</v>
      </c>
      <c r="S15" s="346">
        <f>R15/$R$9</f>
        <v>0.006475158429691492</v>
      </c>
      <c r="T15" s="343">
        <v>99.78099999999999</v>
      </c>
      <c r="U15" s="344">
        <v>1802.8580000000002</v>
      </c>
      <c r="V15" s="345">
        <v>0</v>
      </c>
      <c r="W15" s="344">
        <v>0</v>
      </c>
      <c r="X15" s="345">
        <f>SUM(T15:W15)</f>
        <v>1902.6390000000001</v>
      </c>
      <c r="Y15" s="348">
        <f>IF(ISERROR(R15/X15-1),"         /0",IF(R15/X15&gt;5,"  *  ",(R15/X15-1)))</f>
        <v>-0.07044426189098418</v>
      </c>
    </row>
    <row r="16" spans="1:25" ht="19.5" customHeight="1">
      <c r="A16" s="342" t="s">
        <v>284</v>
      </c>
      <c r="B16" s="343">
        <v>33.079</v>
      </c>
      <c r="C16" s="344">
        <v>307.64799999999997</v>
      </c>
      <c r="D16" s="345">
        <v>0</v>
      </c>
      <c r="E16" s="344">
        <v>0</v>
      </c>
      <c r="F16" s="345">
        <f>SUM(B16:E16)</f>
        <v>340.727</v>
      </c>
      <c r="G16" s="346">
        <f>F16/$F$9</f>
        <v>0.005715948238246806</v>
      </c>
      <c r="H16" s="343">
        <v>25.911</v>
      </c>
      <c r="I16" s="344">
        <v>195.244</v>
      </c>
      <c r="J16" s="345"/>
      <c r="K16" s="344"/>
      <c r="L16" s="345">
        <f>SUM(H16:K16)</f>
        <v>221.155</v>
      </c>
      <c r="M16" s="347">
        <f>IF(ISERROR(F16/L16-1),"         /0",(F16/L16-1))</f>
        <v>0.540670570414415</v>
      </c>
      <c r="N16" s="343">
        <v>132.00300000000001</v>
      </c>
      <c r="O16" s="344">
        <v>1397.951</v>
      </c>
      <c r="P16" s="345">
        <v>0</v>
      </c>
      <c r="Q16" s="344"/>
      <c r="R16" s="345">
        <f>SUM(N16:Q16)</f>
        <v>1529.954</v>
      </c>
      <c r="S16" s="346">
        <f>R16/$R$9</f>
        <v>0.005601404572825434</v>
      </c>
      <c r="T16" s="343">
        <v>129.77</v>
      </c>
      <c r="U16" s="344">
        <v>1096.6599999999999</v>
      </c>
      <c r="V16" s="345">
        <v>0</v>
      </c>
      <c r="W16" s="344">
        <v>0</v>
      </c>
      <c r="X16" s="345">
        <f>SUM(T16:W16)</f>
        <v>1226.4299999999998</v>
      </c>
      <c r="Y16" s="348">
        <f>IF(ISERROR(R16/X16-1),"         /0",IF(R16/X16&gt;5,"  *  ",(R16/X16-1)))</f>
        <v>0.24748579209575783</v>
      </c>
    </row>
    <row r="17" spans="1:25" ht="19.5" customHeight="1">
      <c r="A17" s="342" t="s">
        <v>292</v>
      </c>
      <c r="B17" s="343">
        <v>59.771</v>
      </c>
      <c r="C17" s="344">
        <v>6.427</v>
      </c>
      <c r="D17" s="345">
        <v>0</v>
      </c>
      <c r="E17" s="344">
        <v>250.938</v>
      </c>
      <c r="F17" s="345">
        <f t="shared" si="0"/>
        <v>317.13599999999997</v>
      </c>
      <c r="G17" s="346">
        <f t="shared" si="1"/>
        <v>0.00532019170915319</v>
      </c>
      <c r="H17" s="343">
        <v>40.741</v>
      </c>
      <c r="I17" s="344">
        <v>3.393</v>
      </c>
      <c r="J17" s="345"/>
      <c r="K17" s="344"/>
      <c r="L17" s="345">
        <f t="shared" si="2"/>
        <v>44.134</v>
      </c>
      <c r="M17" s="347">
        <f t="shared" si="3"/>
        <v>6.185752481080345</v>
      </c>
      <c r="N17" s="343">
        <v>265.751</v>
      </c>
      <c r="O17" s="344">
        <v>19.602</v>
      </c>
      <c r="P17" s="345"/>
      <c r="Q17" s="344">
        <v>905.256</v>
      </c>
      <c r="R17" s="345">
        <f t="shared" si="4"/>
        <v>1190.609</v>
      </c>
      <c r="S17" s="346">
        <f t="shared" si="5"/>
        <v>0.00435900863493093</v>
      </c>
      <c r="T17" s="343">
        <v>236.122</v>
      </c>
      <c r="U17" s="344">
        <v>16.261</v>
      </c>
      <c r="V17" s="345"/>
      <c r="W17" s="344"/>
      <c r="X17" s="345">
        <f t="shared" si="6"/>
        <v>252.383</v>
      </c>
      <c r="Y17" s="348">
        <f t="shared" si="7"/>
        <v>3.717469084684784</v>
      </c>
    </row>
    <row r="18" spans="1:25" ht="19.5" customHeight="1">
      <c r="A18" s="342" t="s">
        <v>291</v>
      </c>
      <c r="B18" s="343">
        <v>48.635</v>
      </c>
      <c r="C18" s="344">
        <v>123.648</v>
      </c>
      <c r="D18" s="345">
        <v>0</v>
      </c>
      <c r="E18" s="344">
        <v>0</v>
      </c>
      <c r="F18" s="345">
        <f t="shared" si="0"/>
        <v>172.283</v>
      </c>
      <c r="G18" s="346">
        <f t="shared" si="1"/>
        <v>0.002890175155857547</v>
      </c>
      <c r="H18" s="343">
        <v>154.16899999999998</v>
      </c>
      <c r="I18" s="344">
        <v>131.806</v>
      </c>
      <c r="J18" s="345"/>
      <c r="K18" s="344"/>
      <c r="L18" s="345">
        <f t="shared" si="2"/>
        <v>285.975</v>
      </c>
      <c r="M18" s="347">
        <f t="shared" si="3"/>
        <v>-0.39755922720517534</v>
      </c>
      <c r="N18" s="343">
        <v>173.992</v>
      </c>
      <c r="O18" s="344">
        <v>392.703</v>
      </c>
      <c r="P18" s="345"/>
      <c r="Q18" s="344"/>
      <c r="R18" s="345">
        <f t="shared" si="4"/>
        <v>566.6949999999999</v>
      </c>
      <c r="S18" s="346">
        <f t="shared" si="5"/>
        <v>0.002074760394363039</v>
      </c>
      <c r="T18" s="343">
        <v>560.579</v>
      </c>
      <c r="U18" s="344">
        <v>437.22800000000007</v>
      </c>
      <c r="V18" s="345"/>
      <c r="W18" s="344"/>
      <c r="X18" s="345">
        <f t="shared" si="6"/>
        <v>997.807</v>
      </c>
      <c r="Y18" s="348">
        <f t="shared" si="7"/>
        <v>-0.4320595064977496</v>
      </c>
    </row>
    <row r="19" spans="1:25" ht="19.5" customHeight="1" thickBot="1">
      <c r="A19" s="342" t="s">
        <v>276</v>
      </c>
      <c r="B19" s="343">
        <v>153.475</v>
      </c>
      <c r="C19" s="344">
        <v>373.82099999999997</v>
      </c>
      <c r="D19" s="345">
        <v>390.142</v>
      </c>
      <c r="E19" s="344">
        <v>284.384</v>
      </c>
      <c r="F19" s="345">
        <f t="shared" si="0"/>
        <v>1201.822</v>
      </c>
      <c r="G19" s="346">
        <f t="shared" si="1"/>
        <v>0.02016145578010035</v>
      </c>
      <c r="H19" s="343">
        <v>778.932</v>
      </c>
      <c r="I19" s="344">
        <v>512.741</v>
      </c>
      <c r="J19" s="345">
        <v>490.539</v>
      </c>
      <c r="K19" s="344">
        <v>414.087</v>
      </c>
      <c r="L19" s="345">
        <f t="shared" si="2"/>
        <v>2196.299</v>
      </c>
      <c r="M19" s="347">
        <f t="shared" si="3"/>
        <v>-0.452796727585816</v>
      </c>
      <c r="N19" s="343">
        <v>551.3650000000001</v>
      </c>
      <c r="O19" s="344">
        <v>1718.6509999999998</v>
      </c>
      <c r="P19" s="345">
        <v>1589.6170000000002</v>
      </c>
      <c r="Q19" s="344">
        <v>839.895</v>
      </c>
      <c r="R19" s="345">
        <f t="shared" si="4"/>
        <v>4699.528</v>
      </c>
      <c r="S19" s="346">
        <f t="shared" si="5"/>
        <v>0.017205718361023383</v>
      </c>
      <c r="T19" s="343">
        <v>4324.2390000000005</v>
      </c>
      <c r="U19" s="344">
        <v>2146.515</v>
      </c>
      <c r="V19" s="345">
        <v>2373.0580000000004</v>
      </c>
      <c r="W19" s="344">
        <v>2155.715</v>
      </c>
      <c r="X19" s="345">
        <f t="shared" si="6"/>
        <v>10999.527000000002</v>
      </c>
      <c r="Y19" s="348">
        <f t="shared" si="7"/>
        <v>-0.5727518101460182</v>
      </c>
    </row>
    <row r="20" spans="1:25" s="138" customFormat="1" ht="19.5" customHeight="1">
      <c r="A20" s="145" t="s">
        <v>55</v>
      </c>
      <c r="B20" s="142">
        <f>SUM(B21:B32)</f>
        <v>4083.8900000000003</v>
      </c>
      <c r="C20" s="141">
        <f>SUM(C21:C32)</f>
        <v>4363.34</v>
      </c>
      <c r="D20" s="140">
        <f>SUM(D21:D32)</f>
        <v>435.2730000000001</v>
      </c>
      <c r="E20" s="141">
        <f>SUM(E21:E32)</f>
        <v>325.288</v>
      </c>
      <c r="F20" s="140">
        <f aca="true" t="shared" si="8" ref="F20:F58">SUM(B20:E20)</f>
        <v>9207.791</v>
      </c>
      <c r="G20" s="143">
        <f aca="true" t="shared" si="9" ref="G20:G58">F20/$F$9</f>
        <v>0.15446752603871955</v>
      </c>
      <c r="H20" s="142">
        <f>SUM(H21:H32)</f>
        <v>3644.928999999999</v>
      </c>
      <c r="I20" s="141">
        <f>SUM(I21:I32)</f>
        <v>3852.1440000000002</v>
      </c>
      <c r="J20" s="140">
        <f>SUM(J21:J32)</f>
        <v>349.0450000000001</v>
      </c>
      <c r="K20" s="141">
        <f>SUM(K21:K32)</f>
        <v>186.175</v>
      </c>
      <c r="L20" s="140">
        <f aca="true" t="shared" si="10" ref="L20:L58">SUM(H20:K20)</f>
        <v>8032.293</v>
      </c>
      <c r="M20" s="144">
        <f t="shared" si="3"/>
        <v>0.1463465040431169</v>
      </c>
      <c r="N20" s="142">
        <f>SUM(N21:N32)</f>
        <v>17071.554</v>
      </c>
      <c r="O20" s="141">
        <f>SUM(O21:O32)</f>
        <v>19401.863</v>
      </c>
      <c r="P20" s="140">
        <f>SUM(P21:P32)</f>
        <v>2449.944</v>
      </c>
      <c r="Q20" s="141">
        <f>SUM(Q21:Q32)</f>
        <v>1465.23</v>
      </c>
      <c r="R20" s="140">
        <f aca="true" t="shared" si="11" ref="R20:R58">SUM(N20:Q20)</f>
        <v>40388.59100000001</v>
      </c>
      <c r="S20" s="143">
        <f aca="true" t="shared" si="12" ref="S20:S58">R20/$R$9</f>
        <v>0.14786904594345726</v>
      </c>
      <c r="T20" s="142">
        <f>SUM(T21:T32)</f>
        <v>17642.965000000004</v>
      </c>
      <c r="U20" s="141">
        <f>SUM(U21:U32)</f>
        <v>21083.682999999997</v>
      </c>
      <c r="V20" s="140">
        <f>SUM(V21:V32)</f>
        <v>1099.5370000000003</v>
      </c>
      <c r="W20" s="141">
        <f>SUM(W21:W32)</f>
        <v>538.2760000000001</v>
      </c>
      <c r="X20" s="140">
        <f aca="true" t="shared" si="13" ref="X20:X58">SUM(T20:W20)</f>
        <v>40364.460999999996</v>
      </c>
      <c r="Y20" s="139">
        <f aca="true" t="shared" si="14" ref="Y20:Y58">IF(ISERROR(R20/X20-1),"         /0",IF(R20/X20&gt;5,"  *  ",(R20/X20-1)))</f>
        <v>0.0005978031020905661</v>
      </c>
    </row>
    <row r="21" spans="1:25" ht="19.5" customHeight="1">
      <c r="A21" s="335" t="s">
        <v>302</v>
      </c>
      <c r="B21" s="336">
        <v>426.079</v>
      </c>
      <c r="C21" s="337">
        <v>1220.589</v>
      </c>
      <c r="D21" s="338">
        <v>40.185</v>
      </c>
      <c r="E21" s="337">
        <v>48.04</v>
      </c>
      <c r="F21" s="338">
        <f t="shared" si="8"/>
        <v>1734.8929999999998</v>
      </c>
      <c r="G21" s="339">
        <f t="shared" si="9"/>
        <v>0.02910411733410242</v>
      </c>
      <c r="H21" s="336">
        <v>484.521</v>
      </c>
      <c r="I21" s="337">
        <v>1025.281</v>
      </c>
      <c r="J21" s="338"/>
      <c r="K21" s="337"/>
      <c r="L21" s="338">
        <f t="shared" si="10"/>
        <v>1509.802</v>
      </c>
      <c r="M21" s="340">
        <f t="shared" si="3"/>
        <v>0.1490864364996205</v>
      </c>
      <c r="N21" s="336">
        <v>2165.1590000000006</v>
      </c>
      <c r="O21" s="337">
        <v>4846.719</v>
      </c>
      <c r="P21" s="338">
        <v>254.2</v>
      </c>
      <c r="Q21" s="337">
        <v>99.563</v>
      </c>
      <c r="R21" s="338">
        <f t="shared" si="11"/>
        <v>7365.6410000000005</v>
      </c>
      <c r="S21" s="339">
        <f t="shared" si="12"/>
        <v>0.02696678147133215</v>
      </c>
      <c r="T21" s="356">
        <v>2335.6680000000006</v>
      </c>
      <c r="U21" s="337">
        <v>4611.500999999999</v>
      </c>
      <c r="V21" s="338">
        <v>107.79599999999999</v>
      </c>
      <c r="W21" s="337">
        <v>51.963</v>
      </c>
      <c r="X21" s="338">
        <f t="shared" si="13"/>
        <v>7106.928</v>
      </c>
      <c r="Y21" s="341">
        <f t="shared" si="14"/>
        <v>0.03640292964836567</v>
      </c>
    </row>
    <row r="22" spans="1:25" ht="19.5" customHeight="1">
      <c r="A22" s="342" t="s">
        <v>303</v>
      </c>
      <c r="B22" s="343">
        <v>781.534</v>
      </c>
      <c r="C22" s="344">
        <v>464.98299999999995</v>
      </c>
      <c r="D22" s="345">
        <v>160.874</v>
      </c>
      <c r="E22" s="344">
        <v>168.37</v>
      </c>
      <c r="F22" s="345">
        <f t="shared" si="8"/>
        <v>1575.761</v>
      </c>
      <c r="G22" s="346">
        <f t="shared" si="9"/>
        <v>0.02643455996104807</v>
      </c>
      <c r="H22" s="343">
        <v>733.1959999999999</v>
      </c>
      <c r="I22" s="344">
        <v>597.716</v>
      </c>
      <c r="J22" s="345">
        <v>218.655</v>
      </c>
      <c r="K22" s="344">
        <v>51.148</v>
      </c>
      <c r="L22" s="345">
        <f t="shared" si="10"/>
        <v>1600.7149999999997</v>
      </c>
      <c r="M22" s="347">
        <f t="shared" si="3"/>
        <v>-0.01558928353891842</v>
      </c>
      <c r="N22" s="343">
        <v>3225.755</v>
      </c>
      <c r="O22" s="344">
        <v>2725.832</v>
      </c>
      <c r="P22" s="345">
        <v>620.768</v>
      </c>
      <c r="Q22" s="344">
        <v>346.457</v>
      </c>
      <c r="R22" s="345">
        <f t="shared" si="11"/>
        <v>6918.812</v>
      </c>
      <c r="S22" s="346">
        <f t="shared" si="12"/>
        <v>0.025330869539423723</v>
      </c>
      <c r="T22" s="357">
        <v>3501.454</v>
      </c>
      <c r="U22" s="344">
        <v>5553.1759999999995</v>
      </c>
      <c r="V22" s="345">
        <v>671.451</v>
      </c>
      <c r="W22" s="344">
        <v>51.148</v>
      </c>
      <c r="X22" s="345">
        <f t="shared" si="13"/>
        <v>9777.228999999998</v>
      </c>
      <c r="Y22" s="348">
        <f t="shared" si="14"/>
        <v>-0.29235451066963847</v>
      </c>
    </row>
    <row r="23" spans="1:25" ht="19.5" customHeight="1">
      <c r="A23" s="342" t="s">
        <v>301</v>
      </c>
      <c r="B23" s="343">
        <v>569.8660000000001</v>
      </c>
      <c r="C23" s="344">
        <v>380.91900000000004</v>
      </c>
      <c r="D23" s="345">
        <v>233.3</v>
      </c>
      <c r="E23" s="344">
        <v>0</v>
      </c>
      <c r="F23" s="345">
        <f t="shared" si="8"/>
        <v>1184.085</v>
      </c>
      <c r="G23" s="346">
        <f t="shared" si="9"/>
        <v>0.019863904444568436</v>
      </c>
      <c r="H23" s="343">
        <v>634.9879999999999</v>
      </c>
      <c r="I23" s="344">
        <v>334.786</v>
      </c>
      <c r="J23" s="345"/>
      <c r="K23" s="344">
        <v>13.711</v>
      </c>
      <c r="L23" s="345">
        <f t="shared" si="10"/>
        <v>983.4849999999999</v>
      </c>
      <c r="M23" s="347" t="s">
        <v>45</v>
      </c>
      <c r="N23" s="343">
        <v>2661.383</v>
      </c>
      <c r="O23" s="344">
        <v>2364.8020000000006</v>
      </c>
      <c r="P23" s="345">
        <v>1352.461</v>
      </c>
      <c r="Q23" s="344">
        <v>138.07</v>
      </c>
      <c r="R23" s="345">
        <f t="shared" si="11"/>
        <v>6516.716</v>
      </c>
      <c r="S23" s="346">
        <f t="shared" si="12"/>
        <v>0.02385873222476275</v>
      </c>
      <c r="T23" s="357">
        <v>2982.791</v>
      </c>
      <c r="U23" s="344">
        <v>2448.3909999999996</v>
      </c>
      <c r="V23" s="345">
        <v>5.878</v>
      </c>
      <c r="W23" s="344">
        <v>120.168</v>
      </c>
      <c r="X23" s="345">
        <f t="shared" si="13"/>
        <v>5557.227999999999</v>
      </c>
      <c r="Y23" s="348">
        <f t="shared" si="14"/>
        <v>0.17265586367879848</v>
      </c>
    </row>
    <row r="24" spans="1:25" ht="19.5" customHeight="1">
      <c r="A24" s="342" t="s">
        <v>306</v>
      </c>
      <c r="B24" s="343">
        <v>700.5640000000001</v>
      </c>
      <c r="C24" s="344">
        <v>375.27</v>
      </c>
      <c r="D24" s="345">
        <v>0</v>
      </c>
      <c r="E24" s="344">
        <v>7.18</v>
      </c>
      <c r="F24" s="345">
        <f t="shared" si="8"/>
        <v>1083.0140000000001</v>
      </c>
      <c r="G24" s="346">
        <f t="shared" si="9"/>
        <v>0.018168363426721765</v>
      </c>
      <c r="H24" s="343">
        <v>566.0840000000001</v>
      </c>
      <c r="I24" s="344">
        <v>408.496</v>
      </c>
      <c r="J24" s="345">
        <v>6.735</v>
      </c>
      <c r="K24" s="344">
        <v>59.336999999999996</v>
      </c>
      <c r="L24" s="345">
        <f t="shared" si="10"/>
        <v>1040.652</v>
      </c>
      <c r="M24" s="347">
        <f aca="true" t="shared" si="15" ref="M24:M40">IF(ISERROR(F24/L24-1),"         /0",(F24/L24-1))</f>
        <v>0.0407071720421428</v>
      </c>
      <c r="N24" s="343">
        <v>2509.1910000000003</v>
      </c>
      <c r="O24" s="344">
        <v>1751.2979999999998</v>
      </c>
      <c r="P24" s="345"/>
      <c r="Q24" s="344">
        <v>67.035</v>
      </c>
      <c r="R24" s="345">
        <f t="shared" si="11"/>
        <v>4327.523999999999</v>
      </c>
      <c r="S24" s="346">
        <f t="shared" si="12"/>
        <v>0.015843752637407275</v>
      </c>
      <c r="T24" s="357">
        <v>2313.394</v>
      </c>
      <c r="U24" s="344">
        <v>1937.0560000000003</v>
      </c>
      <c r="V24" s="345">
        <v>6.735</v>
      </c>
      <c r="W24" s="344">
        <v>94.731</v>
      </c>
      <c r="X24" s="345">
        <f t="shared" si="13"/>
        <v>4351.915999999999</v>
      </c>
      <c r="Y24" s="348">
        <f t="shared" si="14"/>
        <v>-0.0056048875943377485</v>
      </c>
    </row>
    <row r="25" spans="1:25" ht="19.5" customHeight="1">
      <c r="A25" s="342" t="s">
        <v>304</v>
      </c>
      <c r="B25" s="343">
        <v>330.81</v>
      </c>
      <c r="C25" s="344">
        <v>355.81899999999996</v>
      </c>
      <c r="D25" s="345">
        <v>0</v>
      </c>
      <c r="E25" s="344">
        <v>61.097</v>
      </c>
      <c r="F25" s="345">
        <f t="shared" si="8"/>
        <v>747.7259999999999</v>
      </c>
      <c r="G25" s="346">
        <f t="shared" si="9"/>
        <v>0.012543658449114191</v>
      </c>
      <c r="H25" s="343">
        <v>171.52</v>
      </c>
      <c r="I25" s="344">
        <v>186.886</v>
      </c>
      <c r="J25" s="345"/>
      <c r="K25" s="344"/>
      <c r="L25" s="345">
        <f t="shared" si="10"/>
        <v>358.406</v>
      </c>
      <c r="M25" s="347">
        <f t="shared" si="15"/>
        <v>1.0862541363704845</v>
      </c>
      <c r="N25" s="343">
        <v>1324.0210000000002</v>
      </c>
      <c r="O25" s="344">
        <v>1586.5750000000003</v>
      </c>
      <c r="P25" s="345">
        <v>0</v>
      </c>
      <c r="Q25" s="344">
        <v>63.749</v>
      </c>
      <c r="R25" s="345">
        <f t="shared" si="11"/>
        <v>2974.3450000000003</v>
      </c>
      <c r="S25" s="346">
        <f t="shared" si="12"/>
        <v>0.01088954941400883</v>
      </c>
      <c r="T25" s="357">
        <v>921.6370000000001</v>
      </c>
      <c r="U25" s="344">
        <v>816.201</v>
      </c>
      <c r="V25" s="345"/>
      <c r="W25" s="344"/>
      <c r="X25" s="345">
        <f t="shared" si="13"/>
        <v>1737.8380000000002</v>
      </c>
      <c r="Y25" s="348">
        <f t="shared" si="14"/>
        <v>0.7115202913044829</v>
      </c>
    </row>
    <row r="26" spans="1:25" ht="19.5" customHeight="1">
      <c r="A26" s="342" t="s">
        <v>392</v>
      </c>
      <c r="B26" s="343">
        <v>0</v>
      </c>
      <c r="C26" s="344">
        <v>529.534</v>
      </c>
      <c r="D26" s="345">
        <v>0</v>
      </c>
      <c r="E26" s="344">
        <v>0</v>
      </c>
      <c r="F26" s="345">
        <f>SUM(B26:E26)</f>
        <v>529.534</v>
      </c>
      <c r="G26" s="346">
        <f>F26/$F$9</f>
        <v>0.008883325754612297</v>
      </c>
      <c r="H26" s="343"/>
      <c r="I26" s="344">
        <v>255.776</v>
      </c>
      <c r="J26" s="345"/>
      <c r="K26" s="344">
        <v>42.484</v>
      </c>
      <c r="L26" s="345">
        <f>SUM(H26:K26)</f>
        <v>298.26</v>
      </c>
      <c r="M26" s="347">
        <f>IF(ISERROR(F26/L26-1),"         /0",(F26/L26-1))</f>
        <v>0.7754107154831356</v>
      </c>
      <c r="N26" s="343">
        <v>42.846</v>
      </c>
      <c r="O26" s="344">
        <v>2697.7749999999996</v>
      </c>
      <c r="P26" s="345">
        <v>30.041</v>
      </c>
      <c r="Q26" s="344">
        <v>112.17599999999999</v>
      </c>
      <c r="R26" s="345">
        <f>SUM(N26:Q26)</f>
        <v>2882.8379999999997</v>
      </c>
      <c r="S26" s="346">
        <f>R26/$R$9</f>
        <v>0.010554527754373613</v>
      </c>
      <c r="T26" s="357">
        <v>42.185</v>
      </c>
      <c r="U26" s="344">
        <v>2271.1</v>
      </c>
      <c r="V26" s="345"/>
      <c r="W26" s="344">
        <v>44.635000000000005</v>
      </c>
      <c r="X26" s="345">
        <f>SUM(T26:W26)</f>
        <v>2357.92</v>
      </c>
      <c r="Y26" s="348">
        <f>IF(ISERROR(R26/X26-1),"         /0",IF(R26/X26&gt;5,"  *  ",(R26/X26-1)))</f>
        <v>0.22261908800977115</v>
      </c>
    </row>
    <row r="27" spans="1:25" ht="19.5" customHeight="1">
      <c r="A27" s="342" t="s">
        <v>311</v>
      </c>
      <c r="B27" s="343">
        <v>245.30300000000003</v>
      </c>
      <c r="C27" s="344">
        <v>187.672</v>
      </c>
      <c r="D27" s="345">
        <v>0</v>
      </c>
      <c r="E27" s="344">
        <v>0</v>
      </c>
      <c r="F27" s="345">
        <f t="shared" si="8"/>
        <v>432.975</v>
      </c>
      <c r="G27" s="346">
        <f t="shared" si="9"/>
        <v>0.0072634768845876935</v>
      </c>
      <c r="H27" s="343">
        <v>183.60899999999998</v>
      </c>
      <c r="I27" s="344">
        <v>68.491</v>
      </c>
      <c r="J27" s="345"/>
      <c r="K27" s="344"/>
      <c r="L27" s="345">
        <f t="shared" si="10"/>
        <v>252.09999999999997</v>
      </c>
      <c r="M27" s="347">
        <f t="shared" si="15"/>
        <v>0.71747322491075</v>
      </c>
      <c r="N27" s="343">
        <v>831.512</v>
      </c>
      <c r="O27" s="344">
        <v>305.528</v>
      </c>
      <c r="P27" s="345">
        <v>0</v>
      </c>
      <c r="Q27" s="344">
        <v>15.052999999999999</v>
      </c>
      <c r="R27" s="345">
        <f t="shared" si="11"/>
        <v>1152.093</v>
      </c>
      <c r="S27" s="346">
        <f t="shared" si="12"/>
        <v>0.0042179954420330104</v>
      </c>
      <c r="T27" s="357">
        <v>942.3600000000001</v>
      </c>
      <c r="U27" s="344">
        <v>257.118</v>
      </c>
      <c r="V27" s="345">
        <v>0</v>
      </c>
      <c r="W27" s="344">
        <v>8.286</v>
      </c>
      <c r="X27" s="345">
        <f t="shared" si="13"/>
        <v>1207.7640000000001</v>
      </c>
      <c r="Y27" s="348">
        <f t="shared" si="14"/>
        <v>-0.04609427007263012</v>
      </c>
    </row>
    <row r="28" spans="1:25" ht="19.5" customHeight="1">
      <c r="A28" s="342" t="s">
        <v>307</v>
      </c>
      <c r="B28" s="343">
        <v>268.815</v>
      </c>
      <c r="C28" s="344">
        <v>119.67399999999999</v>
      </c>
      <c r="D28" s="345">
        <v>0.1</v>
      </c>
      <c r="E28" s="344">
        <v>0.1</v>
      </c>
      <c r="F28" s="345">
        <f t="shared" si="8"/>
        <v>388.689</v>
      </c>
      <c r="G28" s="346">
        <f t="shared" si="9"/>
        <v>0.0065205463751798745</v>
      </c>
      <c r="H28" s="343">
        <v>275.405</v>
      </c>
      <c r="I28" s="344">
        <v>132.893</v>
      </c>
      <c r="J28" s="345">
        <v>71.065</v>
      </c>
      <c r="K28" s="344"/>
      <c r="L28" s="345">
        <f t="shared" si="10"/>
        <v>479.363</v>
      </c>
      <c r="M28" s="347">
        <f t="shared" si="15"/>
        <v>-0.1891551913685453</v>
      </c>
      <c r="N28" s="343">
        <v>937.5259999999998</v>
      </c>
      <c r="O28" s="344">
        <v>483.823</v>
      </c>
      <c r="P28" s="345">
        <v>0.18</v>
      </c>
      <c r="Q28" s="344">
        <v>39.269000000000005</v>
      </c>
      <c r="R28" s="345">
        <f t="shared" si="11"/>
        <v>1460.7979999999998</v>
      </c>
      <c r="S28" s="346">
        <f t="shared" si="12"/>
        <v>0.005348213473852316</v>
      </c>
      <c r="T28" s="357">
        <v>1493.352</v>
      </c>
      <c r="U28" s="344">
        <v>888.5770000000001</v>
      </c>
      <c r="V28" s="345">
        <v>138.643</v>
      </c>
      <c r="W28" s="344">
        <v>7.29</v>
      </c>
      <c r="X28" s="345">
        <f t="shared" si="13"/>
        <v>2527.862</v>
      </c>
      <c r="Y28" s="348">
        <f t="shared" si="14"/>
        <v>-0.4221211442713251</v>
      </c>
    </row>
    <row r="29" spans="1:25" ht="19.5" customHeight="1">
      <c r="A29" s="342" t="s">
        <v>393</v>
      </c>
      <c r="B29" s="343">
        <v>1.237</v>
      </c>
      <c r="C29" s="344">
        <v>250.353</v>
      </c>
      <c r="D29" s="345">
        <v>0.814</v>
      </c>
      <c r="E29" s="344">
        <v>0</v>
      </c>
      <c r="F29" s="345">
        <f t="shared" si="8"/>
        <v>252.404</v>
      </c>
      <c r="G29" s="346">
        <f t="shared" si="9"/>
        <v>0.004234264379184646</v>
      </c>
      <c r="H29" s="343">
        <v>0</v>
      </c>
      <c r="I29" s="344">
        <v>184.29200000000003</v>
      </c>
      <c r="J29" s="345"/>
      <c r="K29" s="344"/>
      <c r="L29" s="345">
        <f t="shared" si="10"/>
        <v>184.29200000000003</v>
      </c>
      <c r="M29" s="347">
        <f t="shared" si="15"/>
        <v>0.3695873939183467</v>
      </c>
      <c r="N29" s="343">
        <v>56.604</v>
      </c>
      <c r="O29" s="344">
        <v>881.095</v>
      </c>
      <c r="P29" s="345">
        <v>0.814</v>
      </c>
      <c r="Q29" s="344">
        <v>0</v>
      </c>
      <c r="R29" s="345">
        <f t="shared" si="11"/>
        <v>938.513</v>
      </c>
      <c r="S29" s="346">
        <f t="shared" si="12"/>
        <v>0.003436045142439653</v>
      </c>
      <c r="T29" s="357">
        <v>97.215</v>
      </c>
      <c r="U29" s="344">
        <v>459.9630000000001</v>
      </c>
      <c r="V29" s="345"/>
      <c r="W29" s="344"/>
      <c r="X29" s="345">
        <f t="shared" si="13"/>
        <v>557.1780000000001</v>
      </c>
      <c r="Y29" s="348">
        <f t="shared" si="14"/>
        <v>0.6844042657822094</v>
      </c>
    </row>
    <row r="30" spans="1:25" ht="19.5" customHeight="1">
      <c r="A30" s="342" t="s">
        <v>309</v>
      </c>
      <c r="B30" s="343">
        <v>77.528</v>
      </c>
      <c r="C30" s="344">
        <v>78.22</v>
      </c>
      <c r="D30" s="345">
        <v>0</v>
      </c>
      <c r="E30" s="344">
        <v>0</v>
      </c>
      <c r="F30" s="345">
        <f t="shared" si="8"/>
        <v>155.748</v>
      </c>
      <c r="G30" s="346">
        <f t="shared" si="9"/>
        <v>0.002612788262187803</v>
      </c>
      <c r="H30" s="343">
        <v>6.379</v>
      </c>
      <c r="I30" s="344">
        <v>2.56</v>
      </c>
      <c r="J30" s="345"/>
      <c r="K30" s="344"/>
      <c r="L30" s="345">
        <f t="shared" si="10"/>
        <v>8.939</v>
      </c>
      <c r="M30" s="347" t="s">
        <v>45</v>
      </c>
      <c r="N30" s="343">
        <v>175.119</v>
      </c>
      <c r="O30" s="344">
        <v>169.723</v>
      </c>
      <c r="P30" s="345">
        <v>0</v>
      </c>
      <c r="Q30" s="344">
        <v>0</v>
      </c>
      <c r="R30" s="345">
        <f t="shared" si="11"/>
        <v>344.842</v>
      </c>
      <c r="S30" s="346">
        <f t="shared" si="12"/>
        <v>0.0012625213278976153</v>
      </c>
      <c r="T30" s="357">
        <v>16.098999999999997</v>
      </c>
      <c r="U30" s="344">
        <v>23.975</v>
      </c>
      <c r="V30" s="345"/>
      <c r="W30" s="344">
        <v>90.22</v>
      </c>
      <c r="X30" s="345">
        <f t="shared" si="13"/>
        <v>130.29399999999998</v>
      </c>
      <c r="Y30" s="348">
        <f t="shared" si="14"/>
        <v>1.64664527913795</v>
      </c>
    </row>
    <row r="31" spans="1:25" ht="19.5" customHeight="1">
      <c r="A31" s="342" t="s">
        <v>305</v>
      </c>
      <c r="B31" s="343">
        <v>53.346999999999994</v>
      </c>
      <c r="C31" s="344">
        <v>86.675</v>
      </c>
      <c r="D31" s="345">
        <v>0</v>
      </c>
      <c r="E31" s="344">
        <v>0</v>
      </c>
      <c r="F31" s="345">
        <f t="shared" si="8"/>
        <v>140.022</v>
      </c>
      <c r="G31" s="346">
        <f t="shared" si="9"/>
        <v>0.002348972943781368</v>
      </c>
      <c r="H31" s="343">
        <v>33.440000000000005</v>
      </c>
      <c r="I31" s="344">
        <v>58.327</v>
      </c>
      <c r="J31" s="345"/>
      <c r="K31" s="344"/>
      <c r="L31" s="345">
        <f t="shared" si="10"/>
        <v>91.767</v>
      </c>
      <c r="M31" s="347">
        <f t="shared" si="15"/>
        <v>0.52584262316519</v>
      </c>
      <c r="N31" s="343">
        <v>206.32299999999998</v>
      </c>
      <c r="O31" s="344">
        <v>341.265</v>
      </c>
      <c r="P31" s="345">
        <v>0</v>
      </c>
      <c r="Q31" s="344">
        <v>0</v>
      </c>
      <c r="R31" s="345">
        <f t="shared" si="11"/>
        <v>547.588</v>
      </c>
      <c r="S31" s="346">
        <f t="shared" si="12"/>
        <v>0.002004806632895063</v>
      </c>
      <c r="T31" s="357">
        <v>126.05799999999999</v>
      </c>
      <c r="U31" s="344">
        <v>304.825</v>
      </c>
      <c r="V31" s="345">
        <v>0</v>
      </c>
      <c r="W31" s="344">
        <v>7.317</v>
      </c>
      <c r="X31" s="345">
        <f t="shared" si="13"/>
        <v>438.2</v>
      </c>
      <c r="Y31" s="348">
        <f t="shared" si="14"/>
        <v>0.24963030579643997</v>
      </c>
    </row>
    <row r="32" spans="1:25" ht="19.5" customHeight="1" thickBot="1">
      <c r="A32" s="342" t="s">
        <v>276</v>
      </c>
      <c r="B32" s="343">
        <v>628.807</v>
      </c>
      <c r="C32" s="344">
        <v>313.632</v>
      </c>
      <c r="D32" s="345">
        <v>0</v>
      </c>
      <c r="E32" s="344">
        <v>40.501</v>
      </c>
      <c r="F32" s="345">
        <f t="shared" si="8"/>
        <v>982.94</v>
      </c>
      <c r="G32" s="346">
        <f t="shared" si="9"/>
        <v>0.01648954782363099</v>
      </c>
      <c r="H32" s="343">
        <v>555.787</v>
      </c>
      <c r="I32" s="344">
        <v>596.6400000000001</v>
      </c>
      <c r="J32" s="345">
        <v>52.59</v>
      </c>
      <c r="K32" s="344">
        <v>19.495</v>
      </c>
      <c r="L32" s="345">
        <f t="shared" si="10"/>
        <v>1224.512</v>
      </c>
      <c r="M32" s="347">
        <f>IF(ISERROR(F32/L32-1),"         /0",(F32/L32-1))</f>
        <v>-0.19728022265196254</v>
      </c>
      <c r="N32" s="343">
        <v>2936.114999999999</v>
      </c>
      <c r="O32" s="344">
        <v>1247.428</v>
      </c>
      <c r="P32" s="345">
        <v>191.48</v>
      </c>
      <c r="Q32" s="344">
        <v>583.8580000000002</v>
      </c>
      <c r="R32" s="345">
        <f t="shared" si="11"/>
        <v>4958.8809999999985</v>
      </c>
      <c r="S32" s="346">
        <f t="shared" si="12"/>
        <v>0.018155250883031222</v>
      </c>
      <c r="T32" s="357">
        <v>2870.7520000000004</v>
      </c>
      <c r="U32" s="344">
        <v>1511.8000000000002</v>
      </c>
      <c r="V32" s="345">
        <v>169.03400000000002</v>
      </c>
      <c r="W32" s="344">
        <v>62.518</v>
      </c>
      <c r="X32" s="345">
        <f t="shared" si="13"/>
        <v>4614.104</v>
      </c>
      <c r="Y32" s="348">
        <f t="shared" si="14"/>
        <v>0.0747224163131126</v>
      </c>
    </row>
    <row r="33" spans="1:25" s="138" customFormat="1" ht="19.5" customHeight="1">
      <c r="A33" s="145" t="s">
        <v>54</v>
      </c>
      <c r="B33" s="142">
        <f>SUM(B34:B42)</f>
        <v>2896.4160000000006</v>
      </c>
      <c r="C33" s="141">
        <f>SUM(C34:C42)</f>
        <v>2631.176</v>
      </c>
      <c r="D33" s="140">
        <f>SUM(D34:D42)</f>
        <v>549.332</v>
      </c>
      <c r="E33" s="141">
        <f>SUM(E34:E42)</f>
        <v>479.38</v>
      </c>
      <c r="F33" s="140">
        <f t="shared" si="8"/>
        <v>6556.304000000001</v>
      </c>
      <c r="G33" s="143">
        <f t="shared" si="9"/>
        <v>0.1099868642585134</v>
      </c>
      <c r="H33" s="142">
        <f>SUM(H34:H42)</f>
        <v>1330.185</v>
      </c>
      <c r="I33" s="187">
        <f>SUM(I34:I42)</f>
        <v>2199.6950000000006</v>
      </c>
      <c r="J33" s="140">
        <f>SUM(J34:J42)</f>
        <v>0</v>
      </c>
      <c r="K33" s="141">
        <f>SUM(K34:K42)</f>
        <v>0</v>
      </c>
      <c r="L33" s="140">
        <f t="shared" si="10"/>
        <v>3529.8800000000006</v>
      </c>
      <c r="M33" s="144">
        <f t="shared" si="15"/>
        <v>0.8573730551746801</v>
      </c>
      <c r="N33" s="142">
        <f>SUM(N34:N42)</f>
        <v>12865.559000000001</v>
      </c>
      <c r="O33" s="141">
        <f>SUM(O34:O42)</f>
        <v>12862.550000000001</v>
      </c>
      <c r="P33" s="140">
        <f>SUM(P34:P42)</f>
        <v>2956.1119999999996</v>
      </c>
      <c r="Q33" s="141">
        <f>SUM(Q34:Q42)</f>
        <v>2130.833</v>
      </c>
      <c r="R33" s="140">
        <f t="shared" si="11"/>
        <v>30815.054000000004</v>
      </c>
      <c r="S33" s="143">
        <f t="shared" si="12"/>
        <v>0.11281880657030388</v>
      </c>
      <c r="T33" s="142">
        <f>SUM(T34:T42)</f>
        <v>6981.810999999999</v>
      </c>
      <c r="U33" s="141">
        <f>SUM(U34:U42)</f>
        <v>8361.154</v>
      </c>
      <c r="V33" s="140">
        <f>SUM(V34:V42)</f>
        <v>97.468</v>
      </c>
      <c r="W33" s="141">
        <f>SUM(W34:W42)</f>
        <v>12.109</v>
      </c>
      <c r="X33" s="140">
        <f t="shared" si="13"/>
        <v>15452.542000000001</v>
      </c>
      <c r="Y33" s="139">
        <f t="shared" si="14"/>
        <v>0.9941737741272603</v>
      </c>
    </row>
    <row r="34" spans="1:25" ht="19.5" customHeight="1">
      <c r="A34" s="335" t="s">
        <v>324</v>
      </c>
      <c r="B34" s="336">
        <v>965.333</v>
      </c>
      <c r="C34" s="337">
        <v>463.44899999999996</v>
      </c>
      <c r="D34" s="338">
        <v>549.332</v>
      </c>
      <c r="E34" s="337">
        <v>0</v>
      </c>
      <c r="F34" s="338">
        <f t="shared" si="8"/>
        <v>1978.114</v>
      </c>
      <c r="G34" s="339">
        <f t="shared" si="9"/>
        <v>0.033184330074667825</v>
      </c>
      <c r="H34" s="336">
        <v>94.223</v>
      </c>
      <c r="I34" s="359">
        <v>102.67699999999999</v>
      </c>
      <c r="J34" s="338"/>
      <c r="K34" s="337"/>
      <c r="L34" s="338">
        <f t="shared" si="10"/>
        <v>196.89999999999998</v>
      </c>
      <c r="M34" s="340">
        <f t="shared" si="15"/>
        <v>9.0462874555612</v>
      </c>
      <c r="N34" s="336">
        <v>3841.612</v>
      </c>
      <c r="O34" s="337">
        <v>2068.172</v>
      </c>
      <c r="P34" s="338">
        <v>2956.1119999999996</v>
      </c>
      <c r="Q34" s="337">
        <v>40.074</v>
      </c>
      <c r="R34" s="338">
        <f t="shared" si="11"/>
        <v>8905.97</v>
      </c>
      <c r="S34" s="339">
        <f t="shared" si="12"/>
        <v>0.03260617056685765</v>
      </c>
      <c r="T34" s="336">
        <v>569.4359999999999</v>
      </c>
      <c r="U34" s="337">
        <v>527.534</v>
      </c>
      <c r="V34" s="338"/>
      <c r="W34" s="337"/>
      <c r="X34" s="338">
        <f t="shared" si="13"/>
        <v>1096.9699999999998</v>
      </c>
      <c r="Y34" s="341" t="str">
        <f t="shared" si="14"/>
        <v>  *  </v>
      </c>
    </row>
    <row r="35" spans="1:25" ht="19.5" customHeight="1">
      <c r="A35" s="342" t="s">
        <v>318</v>
      </c>
      <c r="B35" s="343">
        <v>517.243</v>
      </c>
      <c r="C35" s="344">
        <v>925.0619999999999</v>
      </c>
      <c r="D35" s="345">
        <v>0</v>
      </c>
      <c r="E35" s="344">
        <v>0</v>
      </c>
      <c r="F35" s="345">
        <f t="shared" si="8"/>
        <v>1442.3049999999998</v>
      </c>
      <c r="G35" s="346">
        <f t="shared" si="9"/>
        <v>0.024195736539119467</v>
      </c>
      <c r="H35" s="343">
        <v>315.902</v>
      </c>
      <c r="I35" s="362">
        <v>770.652</v>
      </c>
      <c r="J35" s="345"/>
      <c r="K35" s="344"/>
      <c r="L35" s="345">
        <f t="shared" si="10"/>
        <v>1086.554</v>
      </c>
      <c r="M35" s="347">
        <f t="shared" si="15"/>
        <v>0.32741216727378464</v>
      </c>
      <c r="N35" s="343">
        <v>3032.346</v>
      </c>
      <c r="O35" s="344">
        <v>4519.801</v>
      </c>
      <c r="P35" s="345">
        <v>0</v>
      </c>
      <c r="Q35" s="344">
        <v>0</v>
      </c>
      <c r="R35" s="345">
        <f t="shared" si="11"/>
        <v>7552.147000000001</v>
      </c>
      <c r="S35" s="346">
        <f t="shared" si="12"/>
        <v>0.02764960955718269</v>
      </c>
      <c r="T35" s="343">
        <v>2299.081</v>
      </c>
      <c r="U35" s="344">
        <v>3101.38</v>
      </c>
      <c r="V35" s="345"/>
      <c r="W35" s="344"/>
      <c r="X35" s="345">
        <f t="shared" si="13"/>
        <v>5400.461</v>
      </c>
      <c r="Y35" s="348">
        <f t="shared" si="14"/>
        <v>0.39842635656474523</v>
      </c>
    </row>
    <row r="36" spans="1:25" ht="19.5" customHeight="1">
      <c r="A36" s="342" t="s">
        <v>394</v>
      </c>
      <c r="B36" s="343">
        <v>839.186</v>
      </c>
      <c r="C36" s="344">
        <v>44.964</v>
      </c>
      <c r="D36" s="345">
        <v>0</v>
      </c>
      <c r="E36" s="344">
        <v>0</v>
      </c>
      <c r="F36" s="345">
        <f t="shared" si="8"/>
        <v>884.1500000000001</v>
      </c>
      <c r="G36" s="346">
        <f t="shared" si="9"/>
        <v>0.014832272273244898</v>
      </c>
      <c r="H36" s="343">
        <v>761.256</v>
      </c>
      <c r="I36" s="362">
        <v>185.654</v>
      </c>
      <c r="J36" s="345"/>
      <c r="K36" s="344"/>
      <c r="L36" s="345">
        <f t="shared" si="10"/>
        <v>946.91</v>
      </c>
      <c r="M36" s="347">
        <f t="shared" si="15"/>
        <v>-0.06627873821165675</v>
      </c>
      <c r="N36" s="343">
        <v>3821.145</v>
      </c>
      <c r="O36" s="344">
        <v>367.27</v>
      </c>
      <c r="P36" s="345"/>
      <c r="Q36" s="344"/>
      <c r="R36" s="345">
        <f t="shared" si="11"/>
        <v>4188.415</v>
      </c>
      <c r="S36" s="346">
        <f t="shared" si="12"/>
        <v>0.015334452495885916</v>
      </c>
      <c r="T36" s="343">
        <v>2891.944</v>
      </c>
      <c r="U36" s="344">
        <v>530.1669999999999</v>
      </c>
      <c r="V36" s="345">
        <v>96.968</v>
      </c>
      <c r="W36" s="344">
        <v>11.984</v>
      </c>
      <c r="X36" s="345">
        <f t="shared" si="13"/>
        <v>3531.0629999999996</v>
      </c>
      <c r="Y36" s="348">
        <f t="shared" si="14"/>
        <v>0.18616263714354586</v>
      </c>
    </row>
    <row r="37" spans="1:25" ht="19.5" customHeight="1">
      <c r="A37" s="342" t="s">
        <v>322</v>
      </c>
      <c r="B37" s="343">
        <v>29.996000000000002</v>
      </c>
      <c r="C37" s="344">
        <v>331.349</v>
      </c>
      <c r="D37" s="345">
        <v>0</v>
      </c>
      <c r="E37" s="344">
        <v>0</v>
      </c>
      <c r="F37" s="345">
        <f t="shared" si="8"/>
        <v>361.34499999999997</v>
      </c>
      <c r="G37" s="346">
        <f t="shared" si="9"/>
        <v>0.006061830486428408</v>
      </c>
      <c r="H37" s="343">
        <v>51.59</v>
      </c>
      <c r="I37" s="362">
        <v>344.99800000000005</v>
      </c>
      <c r="J37" s="345"/>
      <c r="K37" s="344"/>
      <c r="L37" s="345">
        <f t="shared" si="10"/>
        <v>396.5880000000001</v>
      </c>
      <c r="M37" s="347">
        <f t="shared" si="15"/>
        <v>-0.08886552291042615</v>
      </c>
      <c r="N37" s="343">
        <v>208.612</v>
      </c>
      <c r="O37" s="344">
        <v>1466.001</v>
      </c>
      <c r="P37" s="345"/>
      <c r="Q37" s="344"/>
      <c r="R37" s="345">
        <f t="shared" si="11"/>
        <v>1674.613</v>
      </c>
      <c r="S37" s="346">
        <f t="shared" si="12"/>
        <v>0.006131024145767074</v>
      </c>
      <c r="T37" s="343">
        <v>569.385</v>
      </c>
      <c r="U37" s="344">
        <v>1327.36</v>
      </c>
      <c r="V37" s="345"/>
      <c r="W37" s="344"/>
      <c r="X37" s="345">
        <f t="shared" si="13"/>
        <v>1896.745</v>
      </c>
      <c r="Y37" s="348">
        <f t="shared" si="14"/>
        <v>-0.11711221065562305</v>
      </c>
    </row>
    <row r="38" spans="1:25" ht="19.5" customHeight="1">
      <c r="A38" s="342" t="s">
        <v>323</v>
      </c>
      <c r="B38" s="343">
        <v>92.385</v>
      </c>
      <c r="C38" s="344">
        <v>203.38</v>
      </c>
      <c r="D38" s="345">
        <v>0</v>
      </c>
      <c r="E38" s="344">
        <v>0</v>
      </c>
      <c r="F38" s="345">
        <f>SUM(B38:E38)</f>
        <v>295.765</v>
      </c>
      <c r="G38" s="346">
        <f>F38/$F$9</f>
        <v>0.0049616773272592625</v>
      </c>
      <c r="H38" s="343">
        <v>14.514</v>
      </c>
      <c r="I38" s="362">
        <v>200.25199999999998</v>
      </c>
      <c r="J38" s="345"/>
      <c r="K38" s="344"/>
      <c r="L38" s="345">
        <f>SUM(H38:K38)</f>
        <v>214.766</v>
      </c>
      <c r="M38" s="347">
        <f>IF(ISERROR(F38/L38-1),"         /0",(F38/L38-1))</f>
        <v>0.3771500144343145</v>
      </c>
      <c r="N38" s="343">
        <v>141.281</v>
      </c>
      <c r="O38" s="344">
        <v>1091.5900000000001</v>
      </c>
      <c r="P38" s="345"/>
      <c r="Q38" s="344"/>
      <c r="R38" s="345">
        <f>SUM(N38:Q38)</f>
        <v>1232.871</v>
      </c>
      <c r="S38" s="346">
        <f>R38/$R$9</f>
        <v>0.004513736528747835</v>
      </c>
      <c r="T38" s="343">
        <v>72.34700000000001</v>
      </c>
      <c r="U38" s="344">
        <v>1021.2429999999999</v>
      </c>
      <c r="V38" s="345"/>
      <c r="W38" s="344"/>
      <c r="X38" s="345">
        <f>SUM(T38:W38)</f>
        <v>1093.59</v>
      </c>
      <c r="Y38" s="348">
        <f>IF(ISERROR(R38/X38-1),"         /0",IF(R38/X38&gt;5,"  *  ",(R38/X38-1)))</f>
        <v>0.1273612597042768</v>
      </c>
    </row>
    <row r="39" spans="1:25" ht="19.5" customHeight="1">
      <c r="A39" s="342" t="s">
        <v>321</v>
      </c>
      <c r="B39" s="343">
        <v>52.867</v>
      </c>
      <c r="C39" s="344">
        <v>235.472</v>
      </c>
      <c r="D39" s="345">
        <v>0</v>
      </c>
      <c r="E39" s="344">
        <v>0</v>
      </c>
      <c r="F39" s="345">
        <f>SUM(B39:E39)</f>
        <v>288.339</v>
      </c>
      <c r="G39" s="346">
        <f>F39/$F$9</f>
        <v>0.00483710066730211</v>
      </c>
      <c r="H39" s="343">
        <v>15.334</v>
      </c>
      <c r="I39" s="362">
        <v>184.035</v>
      </c>
      <c r="J39" s="345"/>
      <c r="K39" s="344"/>
      <c r="L39" s="345">
        <f>SUM(H39:K39)</f>
        <v>199.369</v>
      </c>
      <c r="M39" s="347">
        <f>IF(ISERROR(F39/L39-1),"         /0",(F39/L39-1))</f>
        <v>0.4462579438127292</v>
      </c>
      <c r="N39" s="343">
        <v>186.016</v>
      </c>
      <c r="O39" s="344">
        <v>1142.954</v>
      </c>
      <c r="P39" s="345"/>
      <c r="Q39" s="344"/>
      <c r="R39" s="345">
        <f>SUM(N39:Q39)</f>
        <v>1328.97</v>
      </c>
      <c r="S39" s="346">
        <f>R39/$R$9</f>
        <v>0.004865570229659073</v>
      </c>
      <c r="T39" s="343">
        <v>85.751</v>
      </c>
      <c r="U39" s="344">
        <v>742.5459999999999</v>
      </c>
      <c r="V39" s="345"/>
      <c r="W39" s="344"/>
      <c r="X39" s="345">
        <f>SUM(T39:W39)</f>
        <v>828.2969999999999</v>
      </c>
      <c r="Y39" s="348">
        <f>IF(ISERROR(R39/X39-1),"         /0",IF(R39/X39&gt;5,"  *  ",(R39/X39-1)))</f>
        <v>0.6044607188001407</v>
      </c>
    </row>
    <row r="40" spans="1:25" ht="19.5" customHeight="1">
      <c r="A40" s="342" t="s">
        <v>320</v>
      </c>
      <c r="B40" s="343">
        <v>97.502</v>
      </c>
      <c r="C40" s="344">
        <v>73.564</v>
      </c>
      <c r="D40" s="345">
        <v>0</v>
      </c>
      <c r="E40" s="344">
        <v>0</v>
      </c>
      <c r="F40" s="345">
        <f t="shared" si="8"/>
        <v>171.06599999999997</v>
      </c>
      <c r="G40" s="346">
        <f t="shared" si="9"/>
        <v>0.002869759077865646</v>
      </c>
      <c r="H40" s="343">
        <v>5.477</v>
      </c>
      <c r="I40" s="362">
        <v>67.246</v>
      </c>
      <c r="J40" s="345"/>
      <c r="K40" s="344"/>
      <c r="L40" s="345">
        <f t="shared" si="10"/>
        <v>72.723</v>
      </c>
      <c r="M40" s="347">
        <f t="shared" si="15"/>
        <v>1.3522956973722202</v>
      </c>
      <c r="N40" s="343">
        <v>249.034</v>
      </c>
      <c r="O40" s="344">
        <v>435.66999999999996</v>
      </c>
      <c r="P40" s="345">
        <v>0</v>
      </c>
      <c r="Q40" s="344"/>
      <c r="R40" s="345">
        <f t="shared" si="11"/>
        <v>684.704</v>
      </c>
      <c r="S40" s="346">
        <f t="shared" si="12"/>
        <v>0.0025068100848991966</v>
      </c>
      <c r="T40" s="343">
        <v>67.851</v>
      </c>
      <c r="U40" s="344">
        <v>208.08200000000002</v>
      </c>
      <c r="V40" s="345"/>
      <c r="W40" s="344"/>
      <c r="X40" s="345">
        <f t="shared" si="13"/>
        <v>275.933</v>
      </c>
      <c r="Y40" s="348">
        <f t="shared" si="14"/>
        <v>1.4814139664338808</v>
      </c>
    </row>
    <row r="41" spans="1:25" ht="19.5" customHeight="1">
      <c r="A41" s="342" t="s">
        <v>319</v>
      </c>
      <c r="B41" s="343">
        <v>18.901</v>
      </c>
      <c r="C41" s="344">
        <v>120.53399999999999</v>
      </c>
      <c r="D41" s="345">
        <v>0</v>
      </c>
      <c r="E41" s="344">
        <v>0</v>
      </c>
      <c r="F41" s="345">
        <f t="shared" si="8"/>
        <v>139.435</v>
      </c>
      <c r="G41" s="346">
        <f t="shared" si="9"/>
        <v>0.002339125583238028</v>
      </c>
      <c r="H41" s="343">
        <v>15.594000000000001</v>
      </c>
      <c r="I41" s="362">
        <v>95.76599999999999</v>
      </c>
      <c r="J41" s="345"/>
      <c r="K41" s="344"/>
      <c r="L41" s="345">
        <f t="shared" si="10"/>
        <v>111.35999999999999</v>
      </c>
      <c r="M41" s="347" t="s">
        <v>45</v>
      </c>
      <c r="N41" s="343">
        <v>101.821</v>
      </c>
      <c r="O41" s="344">
        <v>549.966</v>
      </c>
      <c r="P41" s="345"/>
      <c r="Q41" s="344"/>
      <c r="R41" s="345">
        <f t="shared" si="11"/>
        <v>651.787</v>
      </c>
      <c r="S41" s="346">
        <f t="shared" si="12"/>
        <v>0.0023862957202034647</v>
      </c>
      <c r="T41" s="343">
        <v>118.565</v>
      </c>
      <c r="U41" s="344">
        <v>497.52099999999996</v>
      </c>
      <c r="V41" s="345">
        <v>0</v>
      </c>
      <c r="W41" s="344"/>
      <c r="X41" s="345">
        <f t="shared" si="13"/>
        <v>616.086</v>
      </c>
      <c r="Y41" s="348">
        <f t="shared" si="14"/>
        <v>0.05794807867732765</v>
      </c>
    </row>
    <row r="42" spans="1:25" ht="19.5" customHeight="1" thickBot="1">
      <c r="A42" s="342" t="s">
        <v>276</v>
      </c>
      <c r="B42" s="343">
        <v>283.00300000000004</v>
      </c>
      <c r="C42" s="344">
        <v>233.402</v>
      </c>
      <c r="D42" s="345">
        <v>0</v>
      </c>
      <c r="E42" s="344">
        <v>479.38</v>
      </c>
      <c r="F42" s="345">
        <f t="shared" si="8"/>
        <v>995.785</v>
      </c>
      <c r="G42" s="346">
        <f t="shared" si="9"/>
        <v>0.01670503222938774</v>
      </c>
      <c r="H42" s="343">
        <v>56.295</v>
      </c>
      <c r="I42" s="362">
        <v>248.415</v>
      </c>
      <c r="J42" s="345">
        <v>0</v>
      </c>
      <c r="K42" s="344">
        <v>0</v>
      </c>
      <c r="L42" s="345">
        <f t="shared" si="10"/>
        <v>304.71</v>
      </c>
      <c r="M42" s="347" t="s">
        <v>45</v>
      </c>
      <c r="N42" s="343">
        <v>1283.692</v>
      </c>
      <c r="O42" s="344">
        <v>1221.1260000000002</v>
      </c>
      <c r="P42" s="345">
        <v>0</v>
      </c>
      <c r="Q42" s="344">
        <v>2090.759</v>
      </c>
      <c r="R42" s="345">
        <f t="shared" si="11"/>
        <v>4595.577</v>
      </c>
      <c r="S42" s="346">
        <f t="shared" si="12"/>
        <v>0.01682513724110097</v>
      </c>
      <c r="T42" s="343">
        <v>307.45099999999996</v>
      </c>
      <c r="U42" s="344">
        <v>405.321</v>
      </c>
      <c r="V42" s="345">
        <v>0.5</v>
      </c>
      <c r="W42" s="344">
        <v>0.125</v>
      </c>
      <c r="X42" s="345">
        <f t="shared" si="13"/>
        <v>713.3969999999999</v>
      </c>
      <c r="Y42" s="348" t="str">
        <f t="shared" si="14"/>
        <v>  *  </v>
      </c>
    </row>
    <row r="43" spans="1:25" s="138" customFormat="1" ht="19.5" customHeight="1">
      <c r="A43" s="145" t="s">
        <v>53</v>
      </c>
      <c r="B43" s="142">
        <f>SUM(B44:B52)</f>
        <v>2705.6499999999996</v>
      </c>
      <c r="C43" s="141">
        <f>SUM(C44:C52)</f>
        <v>1596.092</v>
      </c>
      <c r="D43" s="140">
        <f>SUM(D44:D52)</f>
        <v>335.149</v>
      </c>
      <c r="E43" s="141">
        <f>SUM(E44:E52)</f>
        <v>355.18999999999994</v>
      </c>
      <c r="F43" s="140">
        <f t="shared" si="8"/>
        <v>4992.081</v>
      </c>
      <c r="G43" s="143">
        <f t="shared" si="9"/>
        <v>0.0837458628084518</v>
      </c>
      <c r="H43" s="142">
        <f>SUM(H44:H52)</f>
        <v>2911.292</v>
      </c>
      <c r="I43" s="141">
        <f>SUM(I44:I52)</f>
        <v>1717.7189999999998</v>
      </c>
      <c r="J43" s="140">
        <f>SUM(J44:J52)</f>
        <v>331.415</v>
      </c>
      <c r="K43" s="141">
        <f>SUM(K44:K52)</f>
        <v>298.574</v>
      </c>
      <c r="L43" s="140">
        <f t="shared" si="10"/>
        <v>5258.999999999999</v>
      </c>
      <c r="M43" s="144">
        <f aca="true" t="shared" si="16" ref="M43:M58">IF(ISERROR(F43/L43-1),"         /0",(F43/L43-1))</f>
        <v>-0.050754706217912005</v>
      </c>
      <c r="N43" s="142">
        <f>SUM(N44:N52)</f>
        <v>12240.452</v>
      </c>
      <c r="O43" s="141">
        <f>SUM(O44:O52)</f>
        <v>7863.983</v>
      </c>
      <c r="P43" s="140">
        <f>SUM(P44:P52)</f>
        <v>1946.11</v>
      </c>
      <c r="Q43" s="141">
        <f>SUM(Q44:Q52)</f>
        <v>1329.7120000000002</v>
      </c>
      <c r="R43" s="140">
        <f t="shared" si="11"/>
        <v>23380.256999999998</v>
      </c>
      <c r="S43" s="143">
        <f t="shared" si="12"/>
        <v>0.0855988339999986</v>
      </c>
      <c r="T43" s="142">
        <f>SUM(T44:T52)</f>
        <v>13912.984999999997</v>
      </c>
      <c r="U43" s="141">
        <f>SUM(U44:U52)</f>
        <v>8650.061</v>
      </c>
      <c r="V43" s="140">
        <f>SUM(V44:V52)</f>
        <v>1069.623</v>
      </c>
      <c r="W43" s="141">
        <f>SUM(W44:W52)</f>
        <v>708.4940000000001</v>
      </c>
      <c r="X43" s="140">
        <f t="shared" si="13"/>
        <v>24341.162999999993</v>
      </c>
      <c r="Y43" s="139">
        <f t="shared" si="14"/>
        <v>-0.03947658540391008</v>
      </c>
    </row>
    <row r="44" spans="1:25" s="130" customFormat="1" ht="19.5" customHeight="1">
      <c r="A44" s="335" t="s">
        <v>331</v>
      </c>
      <c r="B44" s="336">
        <v>1598.4069999999997</v>
      </c>
      <c r="C44" s="337">
        <v>867.907</v>
      </c>
      <c r="D44" s="338">
        <v>0</v>
      </c>
      <c r="E44" s="337">
        <v>0</v>
      </c>
      <c r="F44" s="338">
        <f t="shared" si="8"/>
        <v>2466.314</v>
      </c>
      <c r="G44" s="339">
        <f t="shared" si="9"/>
        <v>0.04137424731020269</v>
      </c>
      <c r="H44" s="336">
        <v>1692.2839999999997</v>
      </c>
      <c r="I44" s="337">
        <v>1112.4279999999999</v>
      </c>
      <c r="J44" s="338">
        <v>0</v>
      </c>
      <c r="K44" s="337">
        <v>0</v>
      </c>
      <c r="L44" s="338">
        <f t="shared" si="10"/>
        <v>2804.7119999999995</v>
      </c>
      <c r="M44" s="340">
        <f t="shared" si="16"/>
        <v>-0.12065338615872134</v>
      </c>
      <c r="N44" s="336">
        <v>7200.313000000001</v>
      </c>
      <c r="O44" s="337">
        <v>4461.107000000001</v>
      </c>
      <c r="P44" s="338">
        <v>330.766</v>
      </c>
      <c r="Q44" s="337">
        <v>217.909</v>
      </c>
      <c r="R44" s="338">
        <f t="shared" si="11"/>
        <v>12210.095000000001</v>
      </c>
      <c r="S44" s="339">
        <f t="shared" si="12"/>
        <v>0.044703096934700634</v>
      </c>
      <c r="T44" s="356">
        <v>8182.143999999998</v>
      </c>
      <c r="U44" s="337">
        <v>5286.885</v>
      </c>
      <c r="V44" s="338">
        <v>1.316</v>
      </c>
      <c r="W44" s="337">
        <v>3.065</v>
      </c>
      <c r="X44" s="338">
        <f t="shared" si="13"/>
        <v>13473.41</v>
      </c>
      <c r="Y44" s="341">
        <f t="shared" si="14"/>
        <v>-0.09376356839137223</v>
      </c>
    </row>
    <row r="45" spans="1:25" s="130" customFormat="1" ht="19.5" customHeight="1">
      <c r="A45" s="342" t="s">
        <v>332</v>
      </c>
      <c r="B45" s="343">
        <v>392.207</v>
      </c>
      <c r="C45" s="344">
        <v>417.255</v>
      </c>
      <c r="D45" s="345">
        <v>335.149</v>
      </c>
      <c r="E45" s="344">
        <v>264.96</v>
      </c>
      <c r="F45" s="345">
        <f t="shared" si="8"/>
        <v>1409.571</v>
      </c>
      <c r="G45" s="346">
        <f t="shared" si="9"/>
        <v>0.02364659940108588</v>
      </c>
      <c r="H45" s="343">
        <v>596.374</v>
      </c>
      <c r="I45" s="344">
        <v>237.36200000000002</v>
      </c>
      <c r="J45" s="345">
        <v>331.415</v>
      </c>
      <c r="K45" s="344">
        <v>298.574</v>
      </c>
      <c r="L45" s="345">
        <f t="shared" si="10"/>
        <v>1463.7250000000001</v>
      </c>
      <c r="M45" s="347">
        <f t="shared" si="16"/>
        <v>-0.03699738680421538</v>
      </c>
      <c r="N45" s="343">
        <v>2072.252</v>
      </c>
      <c r="O45" s="344">
        <v>1970.949</v>
      </c>
      <c r="P45" s="345">
        <v>1485.8739999999998</v>
      </c>
      <c r="Q45" s="344">
        <v>981.44</v>
      </c>
      <c r="R45" s="345">
        <f t="shared" si="11"/>
        <v>6510.514999999999</v>
      </c>
      <c r="S45" s="346">
        <f t="shared" si="12"/>
        <v>0.023836029378954255</v>
      </c>
      <c r="T45" s="357">
        <v>2674.524</v>
      </c>
      <c r="U45" s="344">
        <v>1611.4679999999998</v>
      </c>
      <c r="V45" s="345">
        <v>821.501</v>
      </c>
      <c r="W45" s="344">
        <v>681.1310000000001</v>
      </c>
      <c r="X45" s="345">
        <f t="shared" si="13"/>
        <v>5788.624000000001</v>
      </c>
      <c r="Y45" s="348">
        <f t="shared" si="14"/>
        <v>0.12470856631904215</v>
      </c>
    </row>
    <row r="46" spans="1:25" s="130" customFormat="1" ht="19.5" customHeight="1">
      <c r="A46" s="342" t="s">
        <v>333</v>
      </c>
      <c r="B46" s="343">
        <v>118.06400000000001</v>
      </c>
      <c r="C46" s="344">
        <v>96.40100000000001</v>
      </c>
      <c r="D46" s="345">
        <v>0</v>
      </c>
      <c r="E46" s="344">
        <v>0</v>
      </c>
      <c r="F46" s="345">
        <f>SUM(B46:E46)</f>
        <v>214.46500000000003</v>
      </c>
      <c r="G46" s="346">
        <f>F46/$F$9</f>
        <v>0.0035978095041355736</v>
      </c>
      <c r="H46" s="343">
        <v>142.525</v>
      </c>
      <c r="I46" s="344">
        <v>53.703</v>
      </c>
      <c r="J46" s="345"/>
      <c r="K46" s="344"/>
      <c r="L46" s="345">
        <f>SUM(H46:K46)</f>
        <v>196.228</v>
      </c>
      <c r="M46" s="347">
        <f>IF(ISERROR(F46/L46-1),"         /0",(F46/L46-1))</f>
        <v>0.09293780704078936</v>
      </c>
      <c r="N46" s="343">
        <v>519.0709999999999</v>
      </c>
      <c r="O46" s="344">
        <v>444.146</v>
      </c>
      <c r="P46" s="345">
        <v>0</v>
      </c>
      <c r="Q46" s="344">
        <v>0</v>
      </c>
      <c r="R46" s="345">
        <f>SUM(N46:Q46)</f>
        <v>963.2169999999999</v>
      </c>
      <c r="S46" s="346">
        <f>R46/$R$9</f>
        <v>0.003526490409792187</v>
      </c>
      <c r="T46" s="357">
        <v>622.0509999999999</v>
      </c>
      <c r="U46" s="344">
        <v>532.186</v>
      </c>
      <c r="V46" s="345">
        <v>59.5</v>
      </c>
      <c r="W46" s="344">
        <v>0</v>
      </c>
      <c r="X46" s="345">
        <f>SUM(T46:W46)</f>
        <v>1213.737</v>
      </c>
      <c r="Y46" s="348">
        <f>IF(ISERROR(R46/X46-1),"         /0",IF(R46/X46&gt;5,"  *  ",(R46/X46-1)))</f>
        <v>-0.20640385849652787</v>
      </c>
    </row>
    <row r="47" spans="1:25" s="130" customFormat="1" ht="19.5" customHeight="1">
      <c r="A47" s="342" t="s">
        <v>340</v>
      </c>
      <c r="B47" s="343">
        <v>101.458</v>
      </c>
      <c r="C47" s="344">
        <v>33.995000000000005</v>
      </c>
      <c r="D47" s="345">
        <v>0</v>
      </c>
      <c r="E47" s="344">
        <v>0</v>
      </c>
      <c r="F47" s="345">
        <f>SUM(B47:E47)</f>
        <v>135.453</v>
      </c>
      <c r="G47" s="346">
        <f>F47/$F$9</f>
        <v>0.002272324578666336</v>
      </c>
      <c r="H47" s="343">
        <v>105.822</v>
      </c>
      <c r="I47" s="344">
        <v>75.92099999999999</v>
      </c>
      <c r="J47" s="345"/>
      <c r="K47" s="344"/>
      <c r="L47" s="345">
        <f>SUM(H47:K47)</f>
        <v>181.743</v>
      </c>
      <c r="M47" s="347">
        <f>IF(ISERROR(F47/L47-1),"         /0",(F47/L47-1))</f>
        <v>-0.2547003185817335</v>
      </c>
      <c r="N47" s="343">
        <v>407.756</v>
      </c>
      <c r="O47" s="344">
        <v>140.957</v>
      </c>
      <c r="P47" s="345"/>
      <c r="Q47" s="344">
        <v>0</v>
      </c>
      <c r="R47" s="345">
        <f>SUM(N47:Q47)</f>
        <v>548.713</v>
      </c>
      <c r="S47" s="346">
        <f>R47/$R$9</f>
        <v>0.002008925436561336</v>
      </c>
      <c r="T47" s="357">
        <v>458.767</v>
      </c>
      <c r="U47" s="344">
        <v>190.327</v>
      </c>
      <c r="V47" s="345"/>
      <c r="W47" s="344"/>
      <c r="X47" s="345">
        <f>SUM(T47:W47)</f>
        <v>649.094</v>
      </c>
      <c r="Y47" s="348">
        <f>IF(ISERROR(R47/X47-1),"         /0",IF(R47/X47&gt;5,"  *  ",(R47/X47-1)))</f>
        <v>-0.15464786302138067</v>
      </c>
    </row>
    <row r="48" spans="1:25" s="130" customFormat="1" ht="19.5" customHeight="1">
      <c r="A48" s="342" t="s">
        <v>335</v>
      </c>
      <c r="B48" s="343">
        <v>85.252</v>
      </c>
      <c r="C48" s="344">
        <v>11.105</v>
      </c>
      <c r="D48" s="345">
        <v>0</v>
      </c>
      <c r="E48" s="344">
        <v>0</v>
      </c>
      <c r="F48" s="345">
        <f>SUM(B48:E48)</f>
        <v>96.357</v>
      </c>
      <c r="G48" s="346">
        <f>F48/$F$9</f>
        <v>0.0016164601701442725</v>
      </c>
      <c r="H48" s="343">
        <v>98.849</v>
      </c>
      <c r="I48" s="344">
        <v>24.244</v>
      </c>
      <c r="J48" s="345"/>
      <c r="K48" s="344"/>
      <c r="L48" s="345">
        <f>SUM(H48:K48)</f>
        <v>123.093</v>
      </c>
      <c r="M48" s="347">
        <f t="shared" si="16"/>
        <v>-0.21720162803733767</v>
      </c>
      <c r="N48" s="343">
        <v>368.137</v>
      </c>
      <c r="O48" s="344">
        <v>88.968</v>
      </c>
      <c r="P48" s="345">
        <v>0</v>
      </c>
      <c r="Q48" s="344">
        <v>0</v>
      </c>
      <c r="R48" s="345">
        <f>SUM(N48:Q48)</f>
        <v>457.105</v>
      </c>
      <c r="S48" s="346">
        <f>R48/$R$9</f>
        <v>0.0016735339998858593</v>
      </c>
      <c r="T48" s="357">
        <v>477.697</v>
      </c>
      <c r="U48" s="344">
        <v>132.029</v>
      </c>
      <c r="V48" s="345">
        <v>2</v>
      </c>
      <c r="W48" s="344">
        <v>0</v>
      </c>
      <c r="X48" s="345">
        <f>SUM(T48:W48)</f>
        <v>611.726</v>
      </c>
      <c r="Y48" s="348">
        <f>IF(ISERROR(R48/X48-1),"         /0",IF(R48/X48&gt;5,"  *  ",(R48/X48-1)))</f>
        <v>-0.2527618574329029</v>
      </c>
    </row>
    <row r="49" spans="1:25" s="130" customFormat="1" ht="19.5" customHeight="1">
      <c r="A49" s="342" t="s">
        <v>338</v>
      </c>
      <c r="B49" s="343">
        <v>40.963</v>
      </c>
      <c r="C49" s="344">
        <v>48.096000000000004</v>
      </c>
      <c r="D49" s="345">
        <v>0</v>
      </c>
      <c r="E49" s="344">
        <v>0</v>
      </c>
      <c r="F49" s="345">
        <f>SUM(B49:E49)</f>
        <v>89.059</v>
      </c>
      <c r="G49" s="346">
        <f>F49/$F$9</f>
        <v>0.0014940308051607954</v>
      </c>
      <c r="H49" s="343">
        <v>23.978</v>
      </c>
      <c r="I49" s="344">
        <v>5.048</v>
      </c>
      <c r="J49" s="345"/>
      <c r="K49" s="344"/>
      <c r="L49" s="345">
        <f>SUM(H49:K49)</f>
        <v>29.026000000000003</v>
      </c>
      <c r="M49" s="347">
        <f>IF(ISERROR(F49/L49-1),"         /0",(F49/L49-1))</f>
        <v>2.0682491559291667</v>
      </c>
      <c r="N49" s="343">
        <v>172.77599999999998</v>
      </c>
      <c r="O49" s="344">
        <v>94.686</v>
      </c>
      <c r="P49" s="345"/>
      <c r="Q49" s="344"/>
      <c r="R49" s="345">
        <f>SUM(N49:Q49)</f>
        <v>267.462</v>
      </c>
      <c r="S49" s="346">
        <f>R49/$R$9</f>
        <v>0.0009792208588343416</v>
      </c>
      <c r="T49" s="357">
        <v>116.56300000000002</v>
      </c>
      <c r="U49" s="344">
        <v>44.226000000000006</v>
      </c>
      <c r="V49" s="345">
        <v>0</v>
      </c>
      <c r="W49" s="344"/>
      <c r="X49" s="345">
        <f>SUM(T49:W49)</f>
        <v>160.78900000000002</v>
      </c>
      <c r="Y49" s="348">
        <f>IF(ISERROR(R49/X49-1),"         /0",IF(R49/X49&gt;5,"  *  ",(R49/X49-1)))</f>
        <v>0.6634346876962973</v>
      </c>
    </row>
    <row r="50" spans="1:25" s="130" customFormat="1" ht="19.5" customHeight="1">
      <c r="A50" s="342" t="s">
        <v>336</v>
      </c>
      <c r="B50" s="343">
        <v>68.395</v>
      </c>
      <c r="C50" s="344">
        <v>16.528</v>
      </c>
      <c r="D50" s="345">
        <v>0</v>
      </c>
      <c r="E50" s="344">
        <v>0</v>
      </c>
      <c r="F50" s="345">
        <f t="shared" si="8"/>
        <v>84.923</v>
      </c>
      <c r="G50" s="346">
        <f t="shared" si="9"/>
        <v>0.0014246463363239003</v>
      </c>
      <c r="H50" s="343">
        <v>62.107</v>
      </c>
      <c r="I50" s="344">
        <v>40.929</v>
      </c>
      <c r="J50" s="345"/>
      <c r="K50" s="344"/>
      <c r="L50" s="345">
        <f t="shared" si="10"/>
        <v>103.036</v>
      </c>
      <c r="M50" s="347">
        <f t="shared" si="16"/>
        <v>-0.17579292674405067</v>
      </c>
      <c r="N50" s="343">
        <v>293.864</v>
      </c>
      <c r="O50" s="344">
        <v>74.96799999999999</v>
      </c>
      <c r="P50" s="345">
        <v>0</v>
      </c>
      <c r="Q50" s="344">
        <v>0</v>
      </c>
      <c r="R50" s="345">
        <f t="shared" si="11"/>
        <v>368.832</v>
      </c>
      <c r="S50" s="346">
        <f t="shared" si="12"/>
        <v>0.001350352527856622</v>
      </c>
      <c r="T50" s="357">
        <v>341.925</v>
      </c>
      <c r="U50" s="344">
        <v>158.85800000000003</v>
      </c>
      <c r="V50" s="345">
        <v>0</v>
      </c>
      <c r="W50" s="344">
        <v>0</v>
      </c>
      <c r="X50" s="345">
        <f t="shared" si="13"/>
        <v>500.783</v>
      </c>
      <c r="Y50" s="348">
        <f t="shared" si="14"/>
        <v>-0.2634893756377513</v>
      </c>
    </row>
    <row r="51" spans="1:25" s="130" customFormat="1" ht="19.5" customHeight="1">
      <c r="A51" s="342" t="s">
        <v>344</v>
      </c>
      <c r="B51" s="343">
        <v>32.473</v>
      </c>
      <c r="C51" s="344">
        <v>9.418999999999999</v>
      </c>
      <c r="D51" s="345">
        <v>0</v>
      </c>
      <c r="E51" s="344">
        <v>0</v>
      </c>
      <c r="F51" s="345">
        <f t="shared" si="8"/>
        <v>41.891999999999996</v>
      </c>
      <c r="G51" s="346">
        <f t="shared" si="9"/>
        <v>0.0007027693831032915</v>
      </c>
      <c r="H51" s="343">
        <v>39.697</v>
      </c>
      <c r="I51" s="344">
        <v>5.427</v>
      </c>
      <c r="J51" s="345"/>
      <c r="K51" s="344"/>
      <c r="L51" s="345">
        <f t="shared" si="10"/>
        <v>45.124</v>
      </c>
      <c r="M51" s="347">
        <f t="shared" si="16"/>
        <v>-0.07162485595248658</v>
      </c>
      <c r="N51" s="343">
        <v>169.649</v>
      </c>
      <c r="O51" s="344">
        <v>39.205</v>
      </c>
      <c r="P51" s="345">
        <v>61.27</v>
      </c>
      <c r="Q51" s="344"/>
      <c r="R51" s="345">
        <f t="shared" si="11"/>
        <v>270.12399999999997</v>
      </c>
      <c r="S51" s="346">
        <f t="shared" si="12"/>
        <v>0.0009889668635984462</v>
      </c>
      <c r="T51" s="357">
        <v>230.27</v>
      </c>
      <c r="U51" s="344">
        <v>19.161</v>
      </c>
      <c r="V51" s="345">
        <v>12.6</v>
      </c>
      <c r="W51" s="344">
        <v>4.35</v>
      </c>
      <c r="X51" s="345">
        <f t="shared" si="13"/>
        <v>266.38100000000003</v>
      </c>
      <c r="Y51" s="348">
        <f t="shared" si="14"/>
        <v>0.014051302457757542</v>
      </c>
    </row>
    <row r="52" spans="1:25" s="130" customFormat="1" ht="19.5" customHeight="1" thickBot="1">
      <c r="A52" s="349" t="s">
        <v>276</v>
      </c>
      <c r="B52" s="350">
        <v>268.431</v>
      </c>
      <c r="C52" s="351">
        <v>95.386</v>
      </c>
      <c r="D52" s="352">
        <v>0</v>
      </c>
      <c r="E52" s="351">
        <v>90.22999999999999</v>
      </c>
      <c r="F52" s="352">
        <f t="shared" si="8"/>
        <v>454.047</v>
      </c>
      <c r="G52" s="353">
        <f t="shared" si="9"/>
        <v>0.007616975319629051</v>
      </c>
      <c r="H52" s="350">
        <v>149.656</v>
      </c>
      <c r="I52" s="351">
        <v>162.657</v>
      </c>
      <c r="J52" s="352">
        <v>0</v>
      </c>
      <c r="K52" s="351">
        <v>0</v>
      </c>
      <c r="L52" s="352">
        <f t="shared" si="10"/>
        <v>312.313</v>
      </c>
      <c r="M52" s="354">
        <f t="shared" si="16"/>
        <v>0.45382036610707854</v>
      </c>
      <c r="N52" s="350">
        <v>1036.634</v>
      </c>
      <c r="O52" s="351">
        <v>548.997</v>
      </c>
      <c r="P52" s="352">
        <v>68.2</v>
      </c>
      <c r="Q52" s="351">
        <v>130.363</v>
      </c>
      <c r="R52" s="352">
        <f t="shared" si="11"/>
        <v>1784.194</v>
      </c>
      <c r="S52" s="353">
        <f t="shared" si="12"/>
        <v>0.006532217589814924</v>
      </c>
      <c r="T52" s="358">
        <v>809.0440000000001</v>
      </c>
      <c r="U52" s="351">
        <v>674.921</v>
      </c>
      <c r="V52" s="352">
        <v>172.706</v>
      </c>
      <c r="W52" s="351">
        <v>19.947999999999997</v>
      </c>
      <c r="X52" s="352">
        <f t="shared" si="13"/>
        <v>1676.6190000000001</v>
      </c>
      <c r="Y52" s="355">
        <f t="shared" si="14"/>
        <v>0.06416186384622846</v>
      </c>
    </row>
    <row r="53" spans="1:25" s="138" customFormat="1" ht="19.5" customHeight="1">
      <c r="A53" s="145" t="s">
        <v>52</v>
      </c>
      <c r="B53" s="142">
        <f>SUM(B54:B57)</f>
        <v>222.92299999999997</v>
      </c>
      <c r="C53" s="141">
        <f>SUM(C54:C57)</f>
        <v>24.139</v>
      </c>
      <c r="D53" s="140">
        <f>SUM(D54:D57)</f>
        <v>46.946999999999996</v>
      </c>
      <c r="E53" s="141">
        <f>SUM(E54:E57)</f>
        <v>44.3</v>
      </c>
      <c r="F53" s="140">
        <f t="shared" si="8"/>
        <v>338.30899999999997</v>
      </c>
      <c r="G53" s="143">
        <f t="shared" si="9"/>
        <v>0.0056753844941347135</v>
      </c>
      <c r="H53" s="142">
        <f>SUM(H54:H57)</f>
        <v>61.190000000000005</v>
      </c>
      <c r="I53" s="141">
        <f>SUM(I54:I57)</f>
        <v>9.669</v>
      </c>
      <c r="J53" s="140">
        <f>SUM(J54:J57)</f>
        <v>78.536</v>
      </c>
      <c r="K53" s="141">
        <f>SUM(K54:K57)</f>
        <v>6.3999999999999995</v>
      </c>
      <c r="L53" s="140">
        <f t="shared" si="10"/>
        <v>155.79500000000002</v>
      </c>
      <c r="M53" s="144">
        <f t="shared" si="16"/>
        <v>1.1715010109438682</v>
      </c>
      <c r="N53" s="142">
        <f>SUM(N54:N57)</f>
        <v>1026.786</v>
      </c>
      <c r="O53" s="141">
        <f>SUM(O54:O57)</f>
        <v>83.812</v>
      </c>
      <c r="P53" s="140">
        <f>SUM(P54:P57)</f>
        <v>309.062</v>
      </c>
      <c r="Q53" s="141">
        <f>SUM(Q54:Q57)</f>
        <v>86.058</v>
      </c>
      <c r="R53" s="140">
        <f t="shared" si="11"/>
        <v>1505.7179999999998</v>
      </c>
      <c r="S53" s="143">
        <f t="shared" si="12"/>
        <v>0.005512672727798068</v>
      </c>
      <c r="T53" s="142">
        <f>SUM(T54:T57)</f>
        <v>710.468</v>
      </c>
      <c r="U53" s="141">
        <f>SUM(U54:U57)</f>
        <v>159.67</v>
      </c>
      <c r="V53" s="140">
        <f>SUM(V54:V57)</f>
        <v>251.652</v>
      </c>
      <c r="W53" s="141">
        <f>SUM(W54:W57)</f>
        <v>26.607</v>
      </c>
      <c r="X53" s="140">
        <f t="shared" si="13"/>
        <v>1148.397</v>
      </c>
      <c r="Y53" s="139">
        <f t="shared" si="14"/>
        <v>0.3111476257774968</v>
      </c>
    </row>
    <row r="54" spans="1:25" ht="19.5" customHeight="1">
      <c r="A54" s="335" t="s">
        <v>352</v>
      </c>
      <c r="B54" s="336">
        <v>144.587</v>
      </c>
      <c r="C54" s="337">
        <v>17.49</v>
      </c>
      <c r="D54" s="338">
        <v>0</v>
      </c>
      <c r="E54" s="337">
        <v>0</v>
      </c>
      <c r="F54" s="338">
        <f t="shared" si="8"/>
        <v>162.077</v>
      </c>
      <c r="G54" s="339">
        <f t="shared" si="9"/>
        <v>0.002718961933190876</v>
      </c>
      <c r="H54" s="336">
        <v>25.478</v>
      </c>
      <c r="I54" s="337">
        <v>0</v>
      </c>
      <c r="J54" s="338"/>
      <c r="K54" s="337"/>
      <c r="L54" s="338">
        <f t="shared" si="10"/>
        <v>25.478</v>
      </c>
      <c r="M54" s="340">
        <f t="shared" si="16"/>
        <v>5.361449093335426</v>
      </c>
      <c r="N54" s="336">
        <v>558.147</v>
      </c>
      <c r="O54" s="337">
        <v>50.513</v>
      </c>
      <c r="P54" s="338">
        <v>52.655</v>
      </c>
      <c r="Q54" s="337">
        <v>5.59</v>
      </c>
      <c r="R54" s="338">
        <f t="shared" si="11"/>
        <v>666.9050000000001</v>
      </c>
      <c r="S54" s="339">
        <f t="shared" si="12"/>
        <v>0.002441645119160541</v>
      </c>
      <c r="T54" s="356">
        <v>384.361</v>
      </c>
      <c r="U54" s="337">
        <v>21.568</v>
      </c>
      <c r="V54" s="338">
        <v>0.091</v>
      </c>
      <c r="W54" s="337">
        <v>0.091</v>
      </c>
      <c r="X54" s="338">
        <f t="shared" si="13"/>
        <v>406.111</v>
      </c>
      <c r="Y54" s="341">
        <f t="shared" si="14"/>
        <v>0.6421741839053858</v>
      </c>
    </row>
    <row r="55" spans="1:25" ht="19.5" customHeight="1">
      <c r="A55" s="492" t="s">
        <v>351</v>
      </c>
      <c r="B55" s="493">
        <v>42.392</v>
      </c>
      <c r="C55" s="494">
        <v>2.692</v>
      </c>
      <c r="D55" s="495">
        <v>46.903</v>
      </c>
      <c r="E55" s="494">
        <v>1.954</v>
      </c>
      <c r="F55" s="495">
        <f>SUM(B55:E55)</f>
        <v>93.94099999999999</v>
      </c>
      <c r="G55" s="498">
        <f>F55/$F$9</f>
        <v>0.001575929977516144</v>
      </c>
      <c r="H55" s="493">
        <v>15.024</v>
      </c>
      <c r="I55" s="494">
        <v>9.144</v>
      </c>
      <c r="J55" s="495">
        <v>78.386</v>
      </c>
      <c r="K55" s="494">
        <v>6.3</v>
      </c>
      <c r="L55" s="495">
        <f t="shared" si="10"/>
        <v>108.854</v>
      </c>
      <c r="M55" s="561">
        <f>IF(ISERROR(F55/L55-1),"         /0",(F55/L55-1))</f>
        <v>-0.13700001837323394</v>
      </c>
      <c r="N55" s="493">
        <v>104.62599999999998</v>
      </c>
      <c r="O55" s="494">
        <v>14.395000000000001</v>
      </c>
      <c r="P55" s="495">
        <v>225.167</v>
      </c>
      <c r="Q55" s="494">
        <v>15.46</v>
      </c>
      <c r="R55" s="495">
        <f>SUM(N55:Q55)</f>
        <v>359.64799999999997</v>
      </c>
      <c r="S55" s="498">
        <f>R55/$R$9</f>
        <v>0.0013167284453045787</v>
      </c>
      <c r="T55" s="501">
        <v>167.568</v>
      </c>
      <c r="U55" s="494">
        <v>130.60399999999998</v>
      </c>
      <c r="V55" s="495">
        <v>215.86499999999998</v>
      </c>
      <c r="W55" s="494">
        <v>16.819</v>
      </c>
      <c r="X55" s="495">
        <f>SUM(T55:W55)</f>
        <v>530.856</v>
      </c>
      <c r="Y55" s="500">
        <f>IF(ISERROR(R55/X55-1),"         /0",IF(R55/X55&gt;5,"  *  ",(R55/X55-1)))</f>
        <v>-0.3225130732251308</v>
      </c>
    </row>
    <row r="56" spans="1:25" ht="19.5" customHeight="1">
      <c r="A56" s="492" t="s">
        <v>350</v>
      </c>
      <c r="B56" s="493">
        <v>35.041</v>
      </c>
      <c r="C56" s="494">
        <v>3.957</v>
      </c>
      <c r="D56" s="495">
        <v>0</v>
      </c>
      <c r="E56" s="494">
        <v>0</v>
      </c>
      <c r="F56" s="495">
        <f>SUM(B56:E56)</f>
        <v>38.998</v>
      </c>
      <c r="G56" s="498">
        <f>F56/$F$9</f>
        <v>0.0006542203858078431</v>
      </c>
      <c r="H56" s="493">
        <v>17.432000000000002</v>
      </c>
      <c r="I56" s="494">
        <v>0.525</v>
      </c>
      <c r="J56" s="495">
        <v>0</v>
      </c>
      <c r="K56" s="494">
        <v>0</v>
      </c>
      <c r="L56" s="495">
        <f t="shared" si="10"/>
        <v>17.957</v>
      </c>
      <c r="M56" s="561">
        <f>IF(ISERROR(F56/L56-1),"         /0",(F56/L56-1))</f>
        <v>1.1717436097343654</v>
      </c>
      <c r="N56" s="493">
        <v>344.0649999999999</v>
      </c>
      <c r="O56" s="494">
        <v>16.319999999999997</v>
      </c>
      <c r="P56" s="495">
        <v>29.229</v>
      </c>
      <c r="Q56" s="494">
        <v>8.908999999999999</v>
      </c>
      <c r="R56" s="495">
        <f>SUM(N56:Q56)</f>
        <v>398.52299999999985</v>
      </c>
      <c r="S56" s="498">
        <f>R56/$R$9</f>
        <v>0.0014590559942168912</v>
      </c>
      <c r="T56" s="501">
        <v>147.78199999999998</v>
      </c>
      <c r="U56" s="494">
        <v>4.683000000000001</v>
      </c>
      <c r="V56" s="495">
        <v>0</v>
      </c>
      <c r="W56" s="494">
        <v>0</v>
      </c>
      <c r="X56" s="495">
        <f>SUM(T56:W56)</f>
        <v>152.46499999999997</v>
      </c>
      <c r="Y56" s="500">
        <f>IF(ISERROR(R56/X56-1),"         /0",IF(R56/X56&gt;5,"  *  ",(R56/X56-1)))</f>
        <v>1.6138654773226637</v>
      </c>
    </row>
    <row r="57" spans="1:25" ht="19.5" customHeight="1" thickBot="1">
      <c r="A57" s="342" t="s">
        <v>276</v>
      </c>
      <c r="B57" s="343">
        <v>0.903</v>
      </c>
      <c r="C57" s="344">
        <v>0</v>
      </c>
      <c r="D57" s="345">
        <v>0.044</v>
      </c>
      <c r="E57" s="344">
        <v>42.346</v>
      </c>
      <c r="F57" s="345">
        <f t="shared" si="8"/>
        <v>43.293</v>
      </c>
      <c r="G57" s="346">
        <f t="shared" si="9"/>
        <v>0.0007262721976198511</v>
      </c>
      <c r="H57" s="343">
        <v>3.256</v>
      </c>
      <c r="I57" s="344">
        <v>0</v>
      </c>
      <c r="J57" s="345">
        <v>0.15</v>
      </c>
      <c r="K57" s="344">
        <v>0.1</v>
      </c>
      <c r="L57" s="345">
        <f t="shared" si="10"/>
        <v>3.506</v>
      </c>
      <c r="M57" s="347" t="s">
        <v>45</v>
      </c>
      <c r="N57" s="343">
        <v>19.948</v>
      </c>
      <c r="O57" s="344">
        <v>2.584</v>
      </c>
      <c r="P57" s="345">
        <v>2.0109999999999997</v>
      </c>
      <c r="Q57" s="344">
        <v>56.099000000000004</v>
      </c>
      <c r="R57" s="345">
        <f t="shared" si="11"/>
        <v>80.642</v>
      </c>
      <c r="S57" s="346">
        <f t="shared" si="12"/>
        <v>0.00029524316911605747</v>
      </c>
      <c r="T57" s="357">
        <v>10.756999999999998</v>
      </c>
      <c r="U57" s="344">
        <v>2.815</v>
      </c>
      <c r="V57" s="345">
        <v>35.696</v>
      </c>
      <c r="W57" s="344">
        <v>9.697</v>
      </c>
      <c r="X57" s="345">
        <f t="shared" si="13"/>
        <v>58.96499999999999</v>
      </c>
      <c r="Y57" s="348">
        <f t="shared" si="14"/>
        <v>0.3676248622063938</v>
      </c>
    </row>
    <row r="58" spans="1:25" s="130" customFormat="1" ht="19.5" customHeight="1" thickBot="1">
      <c r="A58" s="137" t="s">
        <v>51</v>
      </c>
      <c r="B58" s="134">
        <v>44.184999999999995</v>
      </c>
      <c r="C58" s="133">
        <v>0</v>
      </c>
      <c r="D58" s="132">
        <v>0</v>
      </c>
      <c r="E58" s="133">
        <v>0</v>
      </c>
      <c r="F58" s="132">
        <f t="shared" si="8"/>
        <v>44.184999999999995</v>
      </c>
      <c r="G58" s="135">
        <f t="shared" si="9"/>
        <v>0.0007412361594676533</v>
      </c>
      <c r="H58" s="134">
        <v>40.857</v>
      </c>
      <c r="I58" s="133">
        <v>2.7209999999999996</v>
      </c>
      <c r="J58" s="132"/>
      <c r="K58" s="133"/>
      <c r="L58" s="132">
        <f t="shared" si="10"/>
        <v>43.577999999999996</v>
      </c>
      <c r="M58" s="136">
        <f t="shared" si="16"/>
        <v>0.013929046766717246</v>
      </c>
      <c r="N58" s="134">
        <v>207.831</v>
      </c>
      <c r="O58" s="133">
        <v>1.735</v>
      </c>
      <c r="P58" s="132"/>
      <c r="Q58" s="133"/>
      <c r="R58" s="132">
        <f t="shared" si="11"/>
        <v>209.566</v>
      </c>
      <c r="S58" s="135">
        <f t="shared" si="12"/>
        <v>0.0007672544081120967</v>
      </c>
      <c r="T58" s="134">
        <v>290.16100000000006</v>
      </c>
      <c r="U58" s="133">
        <v>5.297000000000001</v>
      </c>
      <c r="V58" s="132">
        <v>0.145</v>
      </c>
      <c r="W58" s="133">
        <v>0.06</v>
      </c>
      <c r="X58" s="132">
        <f t="shared" si="13"/>
        <v>295.66300000000007</v>
      </c>
      <c r="Y58" s="131">
        <f t="shared" si="14"/>
        <v>-0.2911997781257717</v>
      </c>
    </row>
    <row r="59" ht="6.75" customHeight="1" thickTop="1">
      <c r="A59" s="98"/>
    </row>
    <row r="60" ht="14.25">
      <c r="A60" s="98" t="s">
        <v>50</v>
      </c>
    </row>
    <row r="61" ht="14.25">
      <c r="A61" s="105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9:Y65536 M59:M65536 Y3 M3 M5 Y5 Y7:Y8 M7:M8">
    <cfRule type="cellIs" priority="4" dxfId="93" operator="lessThan" stopIfTrue="1">
      <formula>0</formula>
    </cfRule>
  </conditionalFormatting>
  <conditionalFormatting sqref="Y9:Y58 M9:M58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2 M52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K53 M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A42" sqref="A42:Y45"/>
    </sheetView>
  </sheetViews>
  <sheetFormatPr defaultColWidth="8.00390625" defaultRowHeight="15"/>
  <cols>
    <col min="1" max="1" width="20.28125" style="105" customWidth="1"/>
    <col min="2" max="2" width="8.57421875" style="105" customWidth="1"/>
    <col min="3" max="3" width="9.7109375" style="105" bestFit="1" customWidth="1"/>
    <col min="4" max="4" width="8.00390625" style="105" bestFit="1" customWidth="1"/>
    <col min="5" max="5" width="9.7109375" style="105" bestFit="1" customWidth="1"/>
    <col min="6" max="6" width="9.421875" style="105" bestFit="1" customWidth="1"/>
    <col min="7" max="7" width="11.28125" style="105" customWidth="1"/>
    <col min="8" max="8" width="9.28125" style="105" bestFit="1" customWidth="1"/>
    <col min="9" max="9" width="9.7109375" style="105" bestFit="1" customWidth="1"/>
    <col min="10" max="10" width="8.57421875" style="105" customWidth="1"/>
    <col min="11" max="11" width="9.7109375" style="105" bestFit="1" customWidth="1"/>
    <col min="12" max="12" width="9.28125" style="105" bestFit="1" customWidth="1"/>
    <col min="13" max="13" width="11.57421875" style="105" customWidth="1"/>
    <col min="14" max="14" width="9.7109375" style="105" customWidth="1"/>
    <col min="15" max="15" width="10.8515625" style="105" customWidth="1"/>
    <col min="16" max="16" width="9.57421875" style="105" customWidth="1"/>
    <col min="17" max="17" width="10.140625" style="105" customWidth="1"/>
    <col min="18" max="18" width="10.57421875" style="105" customWidth="1"/>
    <col min="19" max="19" width="11.00390625" style="105" customWidth="1"/>
    <col min="20" max="20" width="10.421875" style="105" customWidth="1"/>
    <col min="21" max="23" width="10.28125" style="105" customWidth="1"/>
    <col min="24" max="24" width="10.421875" style="105" customWidth="1"/>
    <col min="25" max="25" width="8.7109375" style="105" bestFit="1" customWidth="1"/>
    <col min="26" max="16384" width="8.00390625" style="105" customWidth="1"/>
  </cols>
  <sheetData>
    <row r="1" spans="24:25" ht="18.75" thickBot="1">
      <c r="X1" s="652" t="s">
        <v>26</v>
      </c>
      <c r="Y1" s="653"/>
    </row>
    <row r="2" ht="5.25" customHeight="1" thickBot="1"/>
    <row r="3" spans="1:25" ht="24.75" customHeight="1" thickTop="1">
      <c r="A3" s="710" t="s">
        <v>67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2"/>
    </row>
    <row r="4" spans="1:25" ht="21" customHeight="1" thickBot="1">
      <c r="A4" s="721" t="s">
        <v>42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3"/>
    </row>
    <row r="5" spans="1:25" s="157" customFormat="1" ht="18" customHeight="1" thickBot="1" thickTop="1">
      <c r="A5" s="657" t="s">
        <v>66</v>
      </c>
      <c r="B5" s="727" t="s">
        <v>34</v>
      </c>
      <c r="C5" s="728"/>
      <c r="D5" s="728"/>
      <c r="E5" s="728"/>
      <c r="F5" s="728"/>
      <c r="G5" s="728"/>
      <c r="H5" s="728"/>
      <c r="I5" s="728"/>
      <c r="J5" s="729"/>
      <c r="K5" s="729"/>
      <c r="L5" s="729"/>
      <c r="M5" s="730"/>
      <c r="N5" s="727" t="s">
        <v>33</v>
      </c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31"/>
    </row>
    <row r="6" spans="1:25" s="118" customFormat="1" ht="26.25" customHeight="1" thickBot="1">
      <c r="A6" s="658"/>
      <c r="B6" s="716" t="s">
        <v>155</v>
      </c>
      <c r="C6" s="717"/>
      <c r="D6" s="717"/>
      <c r="E6" s="717"/>
      <c r="F6" s="717"/>
      <c r="G6" s="713" t="s">
        <v>32</v>
      </c>
      <c r="H6" s="716" t="s">
        <v>156</v>
      </c>
      <c r="I6" s="717"/>
      <c r="J6" s="717"/>
      <c r="K6" s="717"/>
      <c r="L6" s="717"/>
      <c r="M6" s="724" t="s">
        <v>31</v>
      </c>
      <c r="N6" s="716" t="s">
        <v>157</v>
      </c>
      <c r="O6" s="717"/>
      <c r="P6" s="717"/>
      <c r="Q6" s="717"/>
      <c r="R6" s="717"/>
      <c r="S6" s="713" t="s">
        <v>32</v>
      </c>
      <c r="T6" s="716" t="s">
        <v>158</v>
      </c>
      <c r="U6" s="717"/>
      <c r="V6" s="717"/>
      <c r="W6" s="717"/>
      <c r="X6" s="717"/>
      <c r="Y6" s="718" t="s">
        <v>31</v>
      </c>
    </row>
    <row r="7" spans="1:25" s="118" customFormat="1" ht="26.25" customHeight="1">
      <c r="A7" s="659"/>
      <c r="B7" s="651" t="s">
        <v>20</v>
      </c>
      <c r="C7" s="647"/>
      <c r="D7" s="646" t="s">
        <v>19</v>
      </c>
      <c r="E7" s="647"/>
      <c r="F7" s="738" t="s">
        <v>15</v>
      </c>
      <c r="G7" s="714"/>
      <c r="H7" s="651" t="s">
        <v>20</v>
      </c>
      <c r="I7" s="647"/>
      <c r="J7" s="646" t="s">
        <v>19</v>
      </c>
      <c r="K7" s="647"/>
      <c r="L7" s="738" t="s">
        <v>15</v>
      </c>
      <c r="M7" s="725"/>
      <c r="N7" s="651" t="s">
        <v>20</v>
      </c>
      <c r="O7" s="647"/>
      <c r="P7" s="646" t="s">
        <v>19</v>
      </c>
      <c r="Q7" s="647"/>
      <c r="R7" s="738" t="s">
        <v>15</v>
      </c>
      <c r="S7" s="714"/>
      <c r="T7" s="651" t="s">
        <v>20</v>
      </c>
      <c r="U7" s="647"/>
      <c r="V7" s="646" t="s">
        <v>19</v>
      </c>
      <c r="W7" s="647"/>
      <c r="X7" s="738" t="s">
        <v>15</v>
      </c>
      <c r="Y7" s="719"/>
    </row>
    <row r="8" spans="1:25" s="153" customFormat="1" ht="15.75" customHeight="1" thickBot="1">
      <c r="A8" s="660"/>
      <c r="B8" s="156" t="s">
        <v>29</v>
      </c>
      <c r="C8" s="154" t="s">
        <v>28</v>
      </c>
      <c r="D8" s="155" t="s">
        <v>29</v>
      </c>
      <c r="E8" s="154" t="s">
        <v>28</v>
      </c>
      <c r="F8" s="709"/>
      <c r="G8" s="715"/>
      <c r="H8" s="156" t="s">
        <v>29</v>
      </c>
      <c r="I8" s="154" t="s">
        <v>28</v>
      </c>
      <c r="J8" s="155" t="s">
        <v>29</v>
      </c>
      <c r="K8" s="154" t="s">
        <v>28</v>
      </c>
      <c r="L8" s="709"/>
      <c r="M8" s="726"/>
      <c r="N8" s="156" t="s">
        <v>29</v>
      </c>
      <c r="O8" s="154" t="s">
        <v>28</v>
      </c>
      <c r="P8" s="155" t="s">
        <v>29</v>
      </c>
      <c r="Q8" s="154" t="s">
        <v>28</v>
      </c>
      <c r="R8" s="709"/>
      <c r="S8" s="715"/>
      <c r="T8" s="156" t="s">
        <v>29</v>
      </c>
      <c r="U8" s="154" t="s">
        <v>28</v>
      </c>
      <c r="V8" s="155" t="s">
        <v>29</v>
      </c>
      <c r="W8" s="154" t="s">
        <v>28</v>
      </c>
      <c r="X8" s="709"/>
      <c r="Y8" s="720"/>
    </row>
    <row r="9" spans="1:25" s="107" customFormat="1" ht="18" customHeight="1" thickBot="1" thickTop="1">
      <c r="A9" s="206" t="s">
        <v>22</v>
      </c>
      <c r="B9" s="198">
        <f>B10+B14+B24+B33+B41+B45</f>
        <v>25167.995000000003</v>
      </c>
      <c r="C9" s="197">
        <f>C10+C14+C24+C33+C41+C45</f>
        <v>12809.702000000001</v>
      </c>
      <c r="D9" s="196">
        <f>D10+D14+D24+D33+D41+D45</f>
        <v>16046.46</v>
      </c>
      <c r="E9" s="197">
        <f>E10+E14+E24+E33+E41+E45</f>
        <v>5585.725000000001</v>
      </c>
      <c r="F9" s="196">
        <f>SUM(B9:E9)</f>
        <v>59609.882</v>
      </c>
      <c r="G9" s="199">
        <f>F9/$F$9</f>
        <v>1</v>
      </c>
      <c r="H9" s="198">
        <f>H10+H14+H24+H33+H41+H45</f>
        <v>25363.292</v>
      </c>
      <c r="I9" s="197">
        <f>I10+I14+I24+I33+I41+I45</f>
        <v>13478.011</v>
      </c>
      <c r="J9" s="196">
        <f>J10+J14+J24+J33+J41+J45</f>
        <v>6423.654</v>
      </c>
      <c r="K9" s="197">
        <f>K10+K14+K24+K33+K41+K45</f>
        <v>2661.1780000000003</v>
      </c>
      <c r="L9" s="196">
        <f>SUM(H9:K9)</f>
        <v>47926.135</v>
      </c>
      <c r="M9" s="294">
        <f>IF(ISERROR(F9/L9-1),"         /0",(F9/L9-1))</f>
        <v>0.2437865477781589</v>
      </c>
      <c r="N9" s="198">
        <f>N10+N14+N24+N33+N41+N45</f>
        <v>117476.72099999999</v>
      </c>
      <c r="O9" s="197">
        <f>O10+O14+O24+O33+O41+O45</f>
        <v>62759.51199999999</v>
      </c>
      <c r="P9" s="196">
        <f>P10+P14+P24+P33+P41+P45</f>
        <v>68173.13699999999</v>
      </c>
      <c r="Q9" s="197">
        <f>Q10+Q14+Q24+Q33+Q41+Q45</f>
        <v>24728.194</v>
      </c>
      <c r="R9" s="196">
        <f>SUM(N9:Q9)</f>
        <v>273137.56399999995</v>
      </c>
      <c r="S9" s="199">
        <f>R9/$R$9</f>
        <v>1</v>
      </c>
      <c r="T9" s="198">
        <f>T10+T14+T24+T33+T41+T45</f>
        <v>133218.01199999993</v>
      </c>
      <c r="U9" s="197">
        <f>U10+U14+U24+U33+U41+U45</f>
        <v>67188.51800000001</v>
      </c>
      <c r="V9" s="196">
        <f>V10+V14+V24+V33+V41+V45</f>
        <v>37645.468969999994</v>
      </c>
      <c r="W9" s="197">
        <f>W10+W14+W24+W33+W41+W45</f>
        <v>11638.830000000002</v>
      </c>
      <c r="X9" s="196">
        <f>SUM(T9:W9)</f>
        <v>249690.82896999991</v>
      </c>
      <c r="Y9" s="195">
        <f>IF(ISERROR(R9/X9-1),"         /0",(R9/X9-1))</f>
        <v>0.0939030685536999</v>
      </c>
    </row>
    <row r="10" spans="1:25" s="167" customFormat="1" ht="19.5" customHeight="1" thickTop="1">
      <c r="A10" s="176" t="s">
        <v>56</v>
      </c>
      <c r="B10" s="173">
        <f>SUM(B11:B13)</f>
        <v>15214.931</v>
      </c>
      <c r="C10" s="172">
        <f>SUM(C11:C13)</f>
        <v>4194.955000000001</v>
      </c>
      <c r="D10" s="171">
        <f>SUM(D11:D13)</f>
        <v>14679.759</v>
      </c>
      <c r="E10" s="170">
        <f>SUM(E11:E13)</f>
        <v>4381.567000000001</v>
      </c>
      <c r="F10" s="171">
        <f aca="true" t="shared" si="0" ref="F10:F45">SUM(B10:E10)</f>
        <v>38471.21200000001</v>
      </c>
      <c r="G10" s="174">
        <f aca="true" t="shared" si="1" ref="G10:G45">F10/$F$9</f>
        <v>0.645383126240713</v>
      </c>
      <c r="H10" s="173">
        <f>SUM(H11:H13)</f>
        <v>17374.839</v>
      </c>
      <c r="I10" s="172">
        <f>SUM(I11:I13)</f>
        <v>5696.063</v>
      </c>
      <c r="J10" s="171">
        <f>SUM(J11:J13)</f>
        <v>5664.658</v>
      </c>
      <c r="K10" s="170">
        <f>SUM(K11:K13)</f>
        <v>2170.029</v>
      </c>
      <c r="L10" s="171">
        <f aca="true" t="shared" si="2" ref="L10:L45">SUM(H10:K10)</f>
        <v>30905.589</v>
      </c>
      <c r="M10" s="175">
        <f aca="true" t="shared" si="3" ref="M10:M23">IF(ISERROR(F10/L10-1),"         /0",(F10/L10-1))</f>
        <v>0.24479789076338276</v>
      </c>
      <c r="N10" s="173">
        <f>SUM(N11:N13)</f>
        <v>74064.539</v>
      </c>
      <c r="O10" s="172">
        <f>SUM(O11:O13)</f>
        <v>22545.568999999985</v>
      </c>
      <c r="P10" s="171">
        <f>SUM(P11:P13)</f>
        <v>60511.90899999999</v>
      </c>
      <c r="Q10" s="170">
        <f>SUM(Q11:Q13)</f>
        <v>19716.361</v>
      </c>
      <c r="R10" s="171">
        <f aca="true" t="shared" si="4" ref="R10:R45">SUM(N10:Q10)</f>
        <v>176838.378</v>
      </c>
      <c r="S10" s="174">
        <f aca="true" t="shared" si="5" ref="S10:S45">R10/$R$9</f>
        <v>0.6474333863503301</v>
      </c>
      <c r="T10" s="173">
        <f>SUM(T11:T13)</f>
        <v>93679.62199999993</v>
      </c>
      <c r="U10" s="172">
        <f>SUM(U11:U13)</f>
        <v>28928.653000000002</v>
      </c>
      <c r="V10" s="171">
        <f>SUM(V11:V13)</f>
        <v>35127.04397</v>
      </c>
      <c r="W10" s="170">
        <f>SUM(W11:W13)</f>
        <v>10353.284000000001</v>
      </c>
      <c r="X10" s="171">
        <f aca="true" t="shared" si="6" ref="X10:X42">SUM(T10:W10)</f>
        <v>168088.60296999995</v>
      </c>
      <c r="Y10" s="168">
        <f aca="true" t="shared" si="7" ref="Y10:Y45">IF(ISERROR(R10/X10-1),"         /0",IF(R10/X10&gt;5,"  *  ",(R10/X10-1)))</f>
        <v>0.05205454073267357</v>
      </c>
    </row>
    <row r="11" spans="1:25" ht="19.5" customHeight="1">
      <c r="A11" s="335" t="s">
        <v>357</v>
      </c>
      <c r="B11" s="336">
        <v>15070.195</v>
      </c>
      <c r="C11" s="337">
        <v>4071.1360000000004</v>
      </c>
      <c r="D11" s="338">
        <v>14289.717</v>
      </c>
      <c r="E11" s="359">
        <v>4097.533</v>
      </c>
      <c r="F11" s="338">
        <f t="shared" si="0"/>
        <v>37528.581</v>
      </c>
      <c r="G11" s="339">
        <f t="shared" si="1"/>
        <v>0.629569791800628</v>
      </c>
      <c r="H11" s="336">
        <v>16506.002</v>
      </c>
      <c r="I11" s="337">
        <v>5425.015</v>
      </c>
      <c r="J11" s="338">
        <v>5174.119000000001</v>
      </c>
      <c r="K11" s="359">
        <v>1755.942</v>
      </c>
      <c r="L11" s="338">
        <f t="shared" si="2"/>
        <v>28861.077999999998</v>
      </c>
      <c r="M11" s="340">
        <f t="shared" si="3"/>
        <v>0.3003180615776029</v>
      </c>
      <c r="N11" s="336">
        <v>73539.98300000001</v>
      </c>
      <c r="O11" s="337">
        <v>22136.550999999985</v>
      </c>
      <c r="P11" s="338">
        <v>58922.64199999999</v>
      </c>
      <c r="Q11" s="359">
        <v>18877.116</v>
      </c>
      <c r="R11" s="338">
        <f t="shared" si="4"/>
        <v>173476.292</v>
      </c>
      <c r="S11" s="339">
        <f t="shared" si="5"/>
        <v>0.6351242555564419</v>
      </c>
      <c r="T11" s="336">
        <v>89158.17999999992</v>
      </c>
      <c r="U11" s="337">
        <v>28055.693000000003</v>
      </c>
      <c r="V11" s="338">
        <v>32754.08597</v>
      </c>
      <c r="W11" s="359">
        <v>8198.157000000001</v>
      </c>
      <c r="X11" s="338">
        <f t="shared" si="6"/>
        <v>158166.11596999993</v>
      </c>
      <c r="Y11" s="341">
        <f t="shared" si="7"/>
        <v>0.09679807799607354</v>
      </c>
    </row>
    <row r="12" spans="1:25" ht="19.5" customHeight="1">
      <c r="A12" s="342" t="s">
        <v>358</v>
      </c>
      <c r="B12" s="343">
        <v>49.458</v>
      </c>
      <c r="C12" s="344">
        <v>123.819</v>
      </c>
      <c r="D12" s="345">
        <v>338.9</v>
      </c>
      <c r="E12" s="362">
        <v>159.17600000000002</v>
      </c>
      <c r="F12" s="345">
        <f t="shared" si="0"/>
        <v>671.353</v>
      </c>
      <c r="G12" s="346">
        <f t="shared" si="1"/>
        <v>0.011262444706735033</v>
      </c>
      <c r="H12" s="343">
        <v>154.67499999999998</v>
      </c>
      <c r="I12" s="344">
        <v>131.806</v>
      </c>
      <c r="J12" s="345"/>
      <c r="K12" s="362"/>
      <c r="L12" s="345">
        <f t="shared" si="2"/>
        <v>286.481</v>
      </c>
      <c r="M12" s="347">
        <f t="shared" si="3"/>
        <v>1.3434468603502498</v>
      </c>
      <c r="N12" s="343">
        <v>176.226</v>
      </c>
      <c r="O12" s="344">
        <v>393.594</v>
      </c>
      <c r="P12" s="345">
        <v>1538.1250000000002</v>
      </c>
      <c r="Q12" s="362">
        <v>714.3870000000001</v>
      </c>
      <c r="R12" s="345">
        <f t="shared" si="4"/>
        <v>2822.3320000000003</v>
      </c>
      <c r="S12" s="346">
        <f t="shared" si="5"/>
        <v>0.010333005679145623</v>
      </c>
      <c r="T12" s="343">
        <v>566.3159999999999</v>
      </c>
      <c r="U12" s="344">
        <v>437.22800000000007</v>
      </c>
      <c r="V12" s="345"/>
      <c r="W12" s="362"/>
      <c r="X12" s="345">
        <f t="shared" si="6"/>
        <v>1003.544</v>
      </c>
      <c r="Y12" s="348">
        <f t="shared" si="7"/>
        <v>1.8123649785161393</v>
      </c>
    </row>
    <row r="13" spans="1:25" ht="19.5" customHeight="1" thickBot="1">
      <c r="A13" s="349" t="s">
        <v>359</v>
      </c>
      <c r="B13" s="350">
        <v>95.278</v>
      </c>
      <c r="C13" s="351">
        <v>0</v>
      </c>
      <c r="D13" s="352">
        <v>51.142</v>
      </c>
      <c r="E13" s="365">
        <v>124.858</v>
      </c>
      <c r="F13" s="352">
        <f t="shared" si="0"/>
        <v>271.278</v>
      </c>
      <c r="G13" s="353">
        <f t="shared" si="1"/>
        <v>0.004550889733349917</v>
      </c>
      <c r="H13" s="350">
        <v>714.162</v>
      </c>
      <c r="I13" s="351">
        <v>139.242</v>
      </c>
      <c r="J13" s="352">
        <v>490.539</v>
      </c>
      <c r="K13" s="365">
        <v>414.087</v>
      </c>
      <c r="L13" s="352">
        <f t="shared" si="2"/>
        <v>1758.03</v>
      </c>
      <c r="M13" s="354">
        <f t="shared" si="3"/>
        <v>-0.8456920530366376</v>
      </c>
      <c r="N13" s="350">
        <v>348.33</v>
      </c>
      <c r="O13" s="351">
        <v>15.424</v>
      </c>
      <c r="P13" s="352">
        <v>51.142</v>
      </c>
      <c r="Q13" s="365">
        <v>124.858</v>
      </c>
      <c r="R13" s="352">
        <f t="shared" si="4"/>
        <v>539.7539999999999</v>
      </c>
      <c r="S13" s="353">
        <f t="shared" si="5"/>
        <v>0.001976125114742548</v>
      </c>
      <c r="T13" s="350">
        <v>3955.1259999999997</v>
      </c>
      <c r="U13" s="351">
        <v>435.73199999999997</v>
      </c>
      <c r="V13" s="352">
        <v>2372.958</v>
      </c>
      <c r="W13" s="365">
        <v>2155.127</v>
      </c>
      <c r="X13" s="352">
        <f t="shared" si="6"/>
        <v>8918.943000000001</v>
      </c>
      <c r="Y13" s="355">
        <f t="shared" si="7"/>
        <v>-0.9394822906705425</v>
      </c>
    </row>
    <row r="14" spans="1:25" s="167" customFormat="1" ht="19.5" customHeight="1">
      <c r="A14" s="176" t="s">
        <v>55</v>
      </c>
      <c r="B14" s="173">
        <f>SUM(B15:B23)</f>
        <v>4083.89</v>
      </c>
      <c r="C14" s="172">
        <f>SUM(C15:C23)</f>
        <v>4363.34</v>
      </c>
      <c r="D14" s="171">
        <f>SUM(D15:D23)</f>
        <v>435.273</v>
      </c>
      <c r="E14" s="170">
        <f>SUM(E15:E23)</f>
        <v>325.288</v>
      </c>
      <c r="F14" s="171">
        <f t="shared" si="0"/>
        <v>9207.791</v>
      </c>
      <c r="G14" s="174">
        <f t="shared" si="1"/>
        <v>0.15446752603871955</v>
      </c>
      <c r="H14" s="173">
        <f>SUM(H15:H23)</f>
        <v>3644.9289999999996</v>
      </c>
      <c r="I14" s="172">
        <f>SUM(I15:I23)</f>
        <v>3852.1440000000002</v>
      </c>
      <c r="J14" s="171">
        <f>SUM(J15:J23)</f>
        <v>349.0450000000001</v>
      </c>
      <c r="K14" s="170">
        <f>SUM(K15:K23)</f>
        <v>186.175</v>
      </c>
      <c r="L14" s="171">
        <f t="shared" si="2"/>
        <v>8032.293000000001</v>
      </c>
      <c r="M14" s="175">
        <f t="shared" si="3"/>
        <v>0.1463465040431169</v>
      </c>
      <c r="N14" s="173">
        <f>SUM(N15:N23)</f>
        <v>17071.554</v>
      </c>
      <c r="O14" s="172">
        <f>SUM(O15:O23)</f>
        <v>19401.862999999998</v>
      </c>
      <c r="P14" s="171">
        <f>SUM(P15:P23)</f>
        <v>2449.943999999999</v>
      </c>
      <c r="Q14" s="170">
        <f>SUM(Q15:Q23)</f>
        <v>1465.23</v>
      </c>
      <c r="R14" s="171">
        <f t="shared" si="4"/>
        <v>40388.591</v>
      </c>
      <c r="S14" s="174">
        <f t="shared" si="5"/>
        <v>0.1478690459434573</v>
      </c>
      <c r="T14" s="173">
        <f>SUM(T15:T23)</f>
        <v>17642.965000000004</v>
      </c>
      <c r="U14" s="172">
        <f>SUM(U15:U23)</f>
        <v>21083.683000000005</v>
      </c>
      <c r="V14" s="171">
        <f>SUM(V15:V23)</f>
        <v>1099.537</v>
      </c>
      <c r="W14" s="170">
        <f>SUM(W15:W23)</f>
        <v>538.2760000000001</v>
      </c>
      <c r="X14" s="171">
        <f t="shared" si="6"/>
        <v>40364.461</v>
      </c>
      <c r="Y14" s="168">
        <f t="shared" si="7"/>
        <v>0.000597803102090122</v>
      </c>
    </row>
    <row r="15" spans="1:25" ht="19.5" customHeight="1">
      <c r="A15" s="335" t="s">
        <v>361</v>
      </c>
      <c r="B15" s="336">
        <v>526.9509999999999</v>
      </c>
      <c r="C15" s="337">
        <v>1557.6200000000001</v>
      </c>
      <c r="D15" s="338">
        <v>40.999</v>
      </c>
      <c r="E15" s="359">
        <v>48.04</v>
      </c>
      <c r="F15" s="338">
        <f t="shared" si="0"/>
        <v>2173.6099999999997</v>
      </c>
      <c r="G15" s="339">
        <f t="shared" si="1"/>
        <v>0.036463920529149846</v>
      </c>
      <c r="H15" s="336">
        <v>537.7740000000001</v>
      </c>
      <c r="I15" s="337">
        <v>1279.1399999999999</v>
      </c>
      <c r="J15" s="338"/>
      <c r="K15" s="337"/>
      <c r="L15" s="338">
        <f t="shared" si="2"/>
        <v>1816.914</v>
      </c>
      <c r="M15" s="340">
        <f t="shared" si="3"/>
        <v>0.19631969372243252</v>
      </c>
      <c r="N15" s="336">
        <v>2733.2520000000013</v>
      </c>
      <c r="O15" s="337">
        <v>6133.888999999999</v>
      </c>
      <c r="P15" s="338">
        <v>255.19699999999997</v>
      </c>
      <c r="Q15" s="337">
        <v>156.765</v>
      </c>
      <c r="R15" s="338">
        <f t="shared" si="4"/>
        <v>9279.103</v>
      </c>
      <c r="S15" s="339">
        <f t="shared" si="5"/>
        <v>0.0339722697387753</v>
      </c>
      <c r="T15" s="356">
        <v>2623.989</v>
      </c>
      <c r="U15" s="337">
        <v>5390.696000000001</v>
      </c>
      <c r="V15" s="338">
        <v>222.737</v>
      </c>
      <c r="W15" s="359">
        <v>77.48100000000001</v>
      </c>
      <c r="X15" s="338">
        <f t="shared" si="6"/>
        <v>8314.903</v>
      </c>
      <c r="Y15" s="341">
        <f t="shared" si="7"/>
        <v>0.11596046279794225</v>
      </c>
    </row>
    <row r="16" spans="1:25" ht="19.5" customHeight="1">
      <c r="A16" s="342" t="s">
        <v>362</v>
      </c>
      <c r="B16" s="343">
        <v>869.208</v>
      </c>
      <c r="C16" s="344">
        <v>1174.8829999999998</v>
      </c>
      <c r="D16" s="345">
        <v>0</v>
      </c>
      <c r="E16" s="362">
        <v>25.528</v>
      </c>
      <c r="F16" s="345">
        <f t="shared" si="0"/>
        <v>2069.6189999999997</v>
      </c>
      <c r="G16" s="346">
        <f t="shared" si="1"/>
        <v>0.034719394344716194</v>
      </c>
      <c r="H16" s="343">
        <v>572.4630000000001</v>
      </c>
      <c r="I16" s="344">
        <v>1104.941</v>
      </c>
      <c r="J16" s="345">
        <v>6.735</v>
      </c>
      <c r="K16" s="344">
        <v>120.184</v>
      </c>
      <c r="L16" s="345">
        <f t="shared" si="2"/>
        <v>1804.3229999999999</v>
      </c>
      <c r="M16" s="347">
        <f t="shared" si="3"/>
        <v>0.14703354111209577</v>
      </c>
      <c r="N16" s="343">
        <v>2818.791</v>
      </c>
      <c r="O16" s="344">
        <v>5188.984999999999</v>
      </c>
      <c r="P16" s="345">
        <v>31.806</v>
      </c>
      <c r="Q16" s="344">
        <v>228.06699999999998</v>
      </c>
      <c r="R16" s="345">
        <f t="shared" si="4"/>
        <v>8267.648999999998</v>
      </c>
      <c r="S16" s="346">
        <f t="shared" si="5"/>
        <v>0.03026917601124977</v>
      </c>
      <c r="T16" s="357">
        <v>2372.0249999999996</v>
      </c>
      <c r="U16" s="344">
        <v>5060.413000000001</v>
      </c>
      <c r="V16" s="345">
        <v>6.735</v>
      </c>
      <c r="W16" s="344">
        <v>247.949</v>
      </c>
      <c r="X16" s="345">
        <f t="shared" si="6"/>
        <v>7687.122</v>
      </c>
      <c r="Y16" s="348">
        <f t="shared" si="7"/>
        <v>0.07551942066224493</v>
      </c>
    </row>
    <row r="17" spans="1:25" ht="19.5" customHeight="1">
      <c r="A17" s="342" t="s">
        <v>360</v>
      </c>
      <c r="B17" s="343">
        <v>820.0450000000001</v>
      </c>
      <c r="C17" s="344">
        <v>569.157</v>
      </c>
      <c r="D17" s="345">
        <v>233.3</v>
      </c>
      <c r="E17" s="362">
        <v>0</v>
      </c>
      <c r="F17" s="345">
        <f>SUM(B17:E17)</f>
        <v>1622.5020000000002</v>
      </c>
      <c r="G17" s="346">
        <f>F17/$F$9</f>
        <v>0.02721867491702131</v>
      </c>
      <c r="H17" s="343">
        <v>829.3209999999999</v>
      </c>
      <c r="I17" s="344">
        <v>406.17900000000003</v>
      </c>
      <c r="J17" s="345">
        <v>0</v>
      </c>
      <c r="K17" s="344">
        <v>13.711</v>
      </c>
      <c r="L17" s="345">
        <f>SUM(H17:K17)</f>
        <v>1249.211</v>
      </c>
      <c r="M17" s="347">
        <f>IF(ISERROR(F17/L17-1),"         /0",(F17/L17-1))</f>
        <v>0.2988214160778284</v>
      </c>
      <c r="N17" s="343">
        <v>3535.124999999999</v>
      </c>
      <c r="O17" s="344">
        <v>2694.2990000000004</v>
      </c>
      <c r="P17" s="345">
        <v>1352.5109999999997</v>
      </c>
      <c r="Q17" s="344">
        <v>153.173</v>
      </c>
      <c r="R17" s="345">
        <f>SUM(N17:Q17)</f>
        <v>7735.107999999998</v>
      </c>
      <c r="S17" s="346">
        <f>R17/$R$9</f>
        <v>0.02831945883503596</v>
      </c>
      <c r="T17" s="357">
        <v>3964.6490000000013</v>
      </c>
      <c r="U17" s="344">
        <v>2711.863999999999</v>
      </c>
      <c r="V17" s="345">
        <v>5.878</v>
      </c>
      <c r="W17" s="344">
        <v>128.454</v>
      </c>
      <c r="X17" s="345">
        <f>SUM(T17:W17)</f>
        <v>6810.845</v>
      </c>
      <c r="Y17" s="348">
        <f>IF(ISERROR(R17/X17-1),"         /0",IF(R17/X17&gt;5,"  *  ",(R17/X17-1)))</f>
        <v>0.13570460053047717</v>
      </c>
    </row>
    <row r="18" spans="1:25" ht="19.5" customHeight="1">
      <c r="A18" s="342" t="s">
        <v>363</v>
      </c>
      <c r="B18" s="343">
        <v>781.534</v>
      </c>
      <c r="C18" s="344">
        <v>464.98299999999995</v>
      </c>
      <c r="D18" s="345">
        <v>160.874</v>
      </c>
      <c r="E18" s="362">
        <v>168.37</v>
      </c>
      <c r="F18" s="345">
        <f t="shared" si="0"/>
        <v>1575.761</v>
      </c>
      <c r="G18" s="346">
        <f t="shared" si="1"/>
        <v>0.02643455996104807</v>
      </c>
      <c r="H18" s="343">
        <v>733.1959999999999</v>
      </c>
      <c r="I18" s="344">
        <v>597.716</v>
      </c>
      <c r="J18" s="345">
        <v>218.655</v>
      </c>
      <c r="K18" s="344">
        <v>51.148</v>
      </c>
      <c r="L18" s="345">
        <f t="shared" si="2"/>
        <v>1600.7149999999997</v>
      </c>
      <c r="M18" s="347">
        <f t="shared" si="3"/>
        <v>-0.01558928353891842</v>
      </c>
      <c r="N18" s="343">
        <v>3225.755</v>
      </c>
      <c r="O18" s="344">
        <v>2725.832</v>
      </c>
      <c r="P18" s="345">
        <v>669.314</v>
      </c>
      <c r="Q18" s="344">
        <v>495.6890000000001</v>
      </c>
      <c r="R18" s="345">
        <f t="shared" si="4"/>
        <v>7116.59</v>
      </c>
      <c r="S18" s="346">
        <f t="shared" si="5"/>
        <v>0.026054966207430925</v>
      </c>
      <c r="T18" s="357">
        <v>3501.454</v>
      </c>
      <c r="U18" s="344">
        <v>5553.1759999999995</v>
      </c>
      <c r="V18" s="345">
        <v>671.451</v>
      </c>
      <c r="W18" s="344">
        <v>51.148</v>
      </c>
      <c r="X18" s="345">
        <f t="shared" si="6"/>
        <v>9777.228999999998</v>
      </c>
      <c r="Y18" s="348">
        <f t="shared" si="7"/>
        <v>-0.27212607989441573</v>
      </c>
    </row>
    <row r="19" spans="1:25" ht="19.5" customHeight="1">
      <c r="A19" s="342" t="s">
        <v>364</v>
      </c>
      <c r="B19" s="343">
        <v>330.81</v>
      </c>
      <c r="C19" s="344">
        <v>355.81899999999996</v>
      </c>
      <c r="D19" s="345">
        <v>0</v>
      </c>
      <c r="E19" s="362">
        <v>61.098</v>
      </c>
      <c r="F19" s="345">
        <f t="shared" si="0"/>
        <v>747.7269999999999</v>
      </c>
      <c r="G19" s="346">
        <f t="shared" si="1"/>
        <v>0.012543675224856173</v>
      </c>
      <c r="H19" s="343">
        <v>171.52</v>
      </c>
      <c r="I19" s="344">
        <v>186.886</v>
      </c>
      <c r="J19" s="345"/>
      <c r="K19" s="344"/>
      <c r="L19" s="345">
        <f t="shared" si="2"/>
        <v>358.406</v>
      </c>
      <c r="M19" s="347">
        <f t="shared" si="3"/>
        <v>1.086256926502346</v>
      </c>
      <c r="N19" s="343">
        <v>1324.0210000000002</v>
      </c>
      <c r="O19" s="344">
        <v>1586.5750000000003</v>
      </c>
      <c r="P19" s="345">
        <v>0</v>
      </c>
      <c r="Q19" s="344">
        <v>63.75</v>
      </c>
      <c r="R19" s="345">
        <f t="shared" si="4"/>
        <v>2974.3460000000005</v>
      </c>
      <c r="S19" s="346">
        <f t="shared" si="5"/>
        <v>0.010889553075167651</v>
      </c>
      <c r="T19" s="357">
        <v>921.6370000000001</v>
      </c>
      <c r="U19" s="344">
        <v>816.201</v>
      </c>
      <c r="V19" s="345">
        <v>0.15</v>
      </c>
      <c r="W19" s="344">
        <v>0.15</v>
      </c>
      <c r="X19" s="345">
        <f t="shared" si="6"/>
        <v>1738.1380000000004</v>
      </c>
      <c r="Y19" s="348">
        <f t="shared" si="7"/>
        <v>0.7112254608092106</v>
      </c>
    </row>
    <row r="20" spans="1:25" ht="19.5" customHeight="1">
      <c r="A20" s="342" t="s">
        <v>365</v>
      </c>
      <c r="B20" s="343">
        <v>283.689</v>
      </c>
      <c r="C20" s="344">
        <v>122.22999999999999</v>
      </c>
      <c r="D20" s="345">
        <v>0.1</v>
      </c>
      <c r="E20" s="362">
        <v>0.1</v>
      </c>
      <c r="F20" s="345">
        <f t="shared" si="0"/>
        <v>406.119</v>
      </c>
      <c r="G20" s="346">
        <f t="shared" si="1"/>
        <v>0.006812947557923366</v>
      </c>
      <c r="H20" s="343">
        <v>281.01300000000003</v>
      </c>
      <c r="I20" s="344">
        <v>132.893</v>
      </c>
      <c r="J20" s="345">
        <v>71.065</v>
      </c>
      <c r="K20" s="344">
        <v>0</v>
      </c>
      <c r="L20" s="345">
        <f t="shared" si="2"/>
        <v>484.97100000000006</v>
      </c>
      <c r="M20" s="347">
        <f t="shared" si="3"/>
        <v>-0.16259116524493222</v>
      </c>
      <c r="N20" s="343">
        <v>1044.1759999999997</v>
      </c>
      <c r="O20" s="344">
        <v>491.24299999999994</v>
      </c>
      <c r="P20" s="345">
        <v>57.182</v>
      </c>
      <c r="Q20" s="344">
        <v>116.94800000000001</v>
      </c>
      <c r="R20" s="345">
        <f t="shared" si="4"/>
        <v>1709.5489999999998</v>
      </c>
      <c r="S20" s="346">
        <f t="shared" si="5"/>
        <v>0.0062589303901092125</v>
      </c>
      <c r="T20" s="357">
        <v>1500.476</v>
      </c>
      <c r="U20" s="344">
        <v>895.1420000000002</v>
      </c>
      <c r="V20" s="345">
        <v>139.996</v>
      </c>
      <c r="W20" s="344">
        <v>9.725000000000001</v>
      </c>
      <c r="X20" s="345">
        <f t="shared" si="6"/>
        <v>2545.3390000000004</v>
      </c>
      <c r="Y20" s="348">
        <f t="shared" si="7"/>
        <v>-0.328360976671477</v>
      </c>
    </row>
    <row r="21" spans="1:25" ht="19.5" customHeight="1">
      <c r="A21" s="342" t="s">
        <v>368</v>
      </c>
      <c r="B21" s="343">
        <v>271.177</v>
      </c>
      <c r="C21" s="344">
        <v>44.261</v>
      </c>
      <c r="D21" s="345">
        <v>0</v>
      </c>
      <c r="E21" s="362">
        <v>14.433</v>
      </c>
      <c r="F21" s="345">
        <f t="shared" si="0"/>
        <v>329.87100000000004</v>
      </c>
      <c r="G21" s="346">
        <f t="shared" si="1"/>
        <v>0.005533830783291939</v>
      </c>
      <c r="H21" s="343">
        <v>392.476</v>
      </c>
      <c r="I21" s="344">
        <v>13.172</v>
      </c>
      <c r="J21" s="345">
        <v>52.59</v>
      </c>
      <c r="K21" s="344"/>
      <c r="L21" s="345">
        <f t="shared" si="2"/>
        <v>458.23800000000006</v>
      </c>
      <c r="M21" s="347">
        <f t="shared" si="3"/>
        <v>-0.2801317219436188</v>
      </c>
      <c r="N21" s="343">
        <v>1495.8310000000001</v>
      </c>
      <c r="O21" s="344">
        <v>74.205</v>
      </c>
      <c r="P21" s="345">
        <v>47.694</v>
      </c>
      <c r="Q21" s="344">
        <v>164.741</v>
      </c>
      <c r="R21" s="345">
        <f t="shared" si="4"/>
        <v>1782.471</v>
      </c>
      <c r="S21" s="346">
        <f t="shared" si="5"/>
        <v>0.006525909413177604</v>
      </c>
      <c r="T21" s="357">
        <v>2397.23</v>
      </c>
      <c r="U21" s="344">
        <v>20.284</v>
      </c>
      <c r="V21" s="345">
        <v>52.59</v>
      </c>
      <c r="W21" s="344">
        <v>0.671</v>
      </c>
      <c r="X21" s="345">
        <f t="shared" si="6"/>
        <v>2470.775</v>
      </c>
      <c r="Y21" s="348">
        <f t="shared" si="7"/>
        <v>-0.2785781789114752</v>
      </c>
    </row>
    <row r="22" spans="1:25" ht="18.75" customHeight="1">
      <c r="A22" s="342" t="s">
        <v>367</v>
      </c>
      <c r="B22" s="343">
        <v>170.90800000000002</v>
      </c>
      <c r="C22" s="344">
        <v>74.31400000000001</v>
      </c>
      <c r="D22" s="345">
        <v>0</v>
      </c>
      <c r="E22" s="344">
        <v>0</v>
      </c>
      <c r="F22" s="345">
        <f t="shared" si="0"/>
        <v>245.22200000000004</v>
      </c>
      <c r="G22" s="346">
        <f t="shared" si="1"/>
        <v>0.004113781000271063</v>
      </c>
      <c r="H22" s="343">
        <v>100.62</v>
      </c>
      <c r="I22" s="344">
        <v>129.962</v>
      </c>
      <c r="J22" s="345"/>
      <c r="K22" s="344"/>
      <c r="L22" s="345">
        <f t="shared" si="2"/>
        <v>230.582</v>
      </c>
      <c r="M22" s="347">
        <f t="shared" si="3"/>
        <v>0.06349151278070297</v>
      </c>
      <c r="N22" s="343">
        <v>790.539</v>
      </c>
      <c r="O22" s="344">
        <v>500.53999999999996</v>
      </c>
      <c r="P22" s="345">
        <v>36.24</v>
      </c>
      <c r="Q22" s="344">
        <v>48.341</v>
      </c>
      <c r="R22" s="345">
        <f t="shared" si="4"/>
        <v>1375.6599999999999</v>
      </c>
      <c r="S22" s="346">
        <f t="shared" si="5"/>
        <v>0.005036509734706428</v>
      </c>
      <c r="T22" s="357">
        <v>216.64600000000002</v>
      </c>
      <c r="U22" s="344">
        <v>634.437</v>
      </c>
      <c r="V22" s="345"/>
      <c r="W22" s="344"/>
      <c r="X22" s="345">
        <f t="shared" si="6"/>
        <v>851.0830000000001</v>
      </c>
      <c r="Y22" s="348">
        <f t="shared" si="7"/>
        <v>0.6163640913988409</v>
      </c>
    </row>
    <row r="23" spans="1:25" ht="19.5" customHeight="1" thickBot="1">
      <c r="A23" s="349" t="s">
        <v>51</v>
      </c>
      <c r="B23" s="350">
        <v>29.567999999999998</v>
      </c>
      <c r="C23" s="351">
        <v>0.073</v>
      </c>
      <c r="D23" s="352">
        <v>0</v>
      </c>
      <c r="E23" s="351">
        <v>7.719</v>
      </c>
      <c r="F23" s="352">
        <f t="shared" si="0"/>
        <v>37.36</v>
      </c>
      <c r="G23" s="353">
        <f t="shared" si="1"/>
        <v>0.0006267417204415872</v>
      </c>
      <c r="H23" s="350">
        <v>26.546</v>
      </c>
      <c r="I23" s="351">
        <v>1.255</v>
      </c>
      <c r="J23" s="352">
        <v>0</v>
      </c>
      <c r="K23" s="351">
        <v>1.132</v>
      </c>
      <c r="L23" s="352">
        <f t="shared" si="2"/>
        <v>28.933</v>
      </c>
      <c r="M23" s="347">
        <f t="shared" si="3"/>
        <v>0.2912591158884319</v>
      </c>
      <c r="N23" s="350">
        <v>104.06400000000002</v>
      </c>
      <c r="O23" s="351">
        <v>6.295</v>
      </c>
      <c r="P23" s="352">
        <v>0</v>
      </c>
      <c r="Q23" s="351">
        <v>37.756</v>
      </c>
      <c r="R23" s="352">
        <f t="shared" si="4"/>
        <v>148.115</v>
      </c>
      <c r="S23" s="353">
        <f t="shared" si="5"/>
        <v>0.0005422725378044304</v>
      </c>
      <c r="T23" s="358">
        <v>144.859</v>
      </c>
      <c r="U23" s="351">
        <v>1.4699999999999998</v>
      </c>
      <c r="V23" s="352">
        <v>0</v>
      </c>
      <c r="W23" s="351">
        <v>22.698</v>
      </c>
      <c r="X23" s="352">
        <f t="shared" si="6"/>
        <v>169.02700000000002</v>
      </c>
      <c r="Y23" s="355">
        <f t="shared" si="7"/>
        <v>-0.1237198790725742</v>
      </c>
    </row>
    <row r="24" spans="1:25" s="167" customFormat="1" ht="19.5" customHeight="1">
      <c r="A24" s="176" t="s">
        <v>54</v>
      </c>
      <c r="B24" s="173">
        <f>SUM(B25:B32)</f>
        <v>2896.416</v>
      </c>
      <c r="C24" s="172">
        <f>SUM(C25:C32)</f>
        <v>2631.1760000000004</v>
      </c>
      <c r="D24" s="171">
        <f>SUM(D25:D32)</f>
        <v>549.332</v>
      </c>
      <c r="E24" s="172">
        <f>SUM(E25:E32)</f>
        <v>479.38</v>
      </c>
      <c r="F24" s="171">
        <f t="shared" si="0"/>
        <v>6556.304000000001</v>
      </c>
      <c r="G24" s="174">
        <f t="shared" si="1"/>
        <v>0.1099868642585134</v>
      </c>
      <c r="H24" s="173">
        <f>SUM(H25:H32)</f>
        <v>1330.1849999999997</v>
      </c>
      <c r="I24" s="172">
        <f>SUM(I25:I32)</f>
        <v>2199.6949999999997</v>
      </c>
      <c r="J24" s="171">
        <f>SUM(J25:J32)</f>
        <v>0</v>
      </c>
      <c r="K24" s="172">
        <f>SUM(K25:K32)</f>
        <v>0</v>
      </c>
      <c r="L24" s="171">
        <f t="shared" si="2"/>
        <v>3529.879999999999</v>
      </c>
      <c r="M24" s="175">
        <f aca="true" t="shared" si="8" ref="M24:M45">IF(ISERROR(F24/L24-1),"         /0",(F24/L24-1))</f>
        <v>0.8573730551746808</v>
      </c>
      <c r="N24" s="173">
        <f>SUM(N25:N32)</f>
        <v>12865.559000000001</v>
      </c>
      <c r="O24" s="172">
        <f>SUM(O25:O32)</f>
        <v>12862.55</v>
      </c>
      <c r="P24" s="171">
        <f>SUM(P25:P32)</f>
        <v>2956.1119999999996</v>
      </c>
      <c r="Q24" s="172">
        <f>SUM(Q25:Q32)</f>
        <v>2130.833</v>
      </c>
      <c r="R24" s="171">
        <f t="shared" si="4"/>
        <v>30815.054</v>
      </c>
      <c r="S24" s="174">
        <f t="shared" si="5"/>
        <v>0.11281880657030391</v>
      </c>
      <c r="T24" s="173">
        <f>SUM(T25:T32)</f>
        <v>6981.810999999999</v>
      </c>
      <c r="U24" s="172">
        <f>SUM(U25:U32)</f>
        <v>8361.153999999999</v>
      </c>
      <c r="V24" s="171">
        <f>SUM(V25:V32)</f>
        <v>97.468</v>
      </c>
      <c r="W24" s="172">
        <f>SUM(W25:W32)</f>
        <v>12.109</v>
      </c>
      <c r="X24" s="171">
        <f t="shared" si="6"/>
        <v>15452.541999999998</v>
      </c>
      <c r="Y24" s="168">
        <f t="shared" si="7"/>
        <v>0.9941737741272605</v>
      </c>
    </row>
    <row r="25" spans="1:25" ht="19.5" customHeight="1">
      <c r="A25" s="335" t="s">
        <v>369</v>
      </c>
      <c r="B25" s="336">
        <v>686.943</v>
      </c>
      <c r="C25" s="337">
        <v>1354.632</v>
      </c>
      <c r="D25" s="338">
        <v>0</v>
      </c>
      <c r="E25" s="337">
        <v>0</v>
      </c>
      <c r="F25" s="338">
        <f t="shared" si="0"/>
        <v>2041.575</v>
      </c>
      <c r="G25" s="339">
        <f t="shared" si="1"/>
        <v>0.03424893543657745</v>
      </c>
      <c r="H25" s="336">
        <v>352.30699999999996</v>
      </c>
      <c r="I25" s="337">
        <v>1117.6989999999998</v>
      </c>
      <c r="J25" s="338">
        <v>0</v>
      </c>
      <c r="K25" s="337">
        <v>0</v>
      </c>
      <c r="L25" s="338">
        <f t="shared" si="2"/>
        <v>1470.0059999999999</v>
      </c>
      <c r="M25" s="340">
        <f t="shared" si="8"/>
        <v>0.3888208619556657</v>
      </c>
      <c r="N25" s="336">
        <v>3571.181</v>
      </c>
      <c r="O25" s="337">
        <v>6648.391</v>
      </c>
      <c r="P25" s="338">
        <v>0</v>
      </c>
      <c r="Q25" s="337">
        <v>0</v>
      </c>
      <c r="R25" s="338">
        <f t="shared" si="4"/>
        <v>10219.572</v>
      </c>
      <c r="S25" s="339">
        <f t="shared" si="5"/>
        <v>0.03741547610785605</v>
      </c>
      <c r="T25" s="336">
        <v>2572.565999999999</v>
      </c>
      <c r="U25" s="337">
        <v>4549.528999999999</v>
      </c>
      <c r="V25" s="338">
        <v>0</v>
      </c>
      <c r="W25" s="337">
        <v>0</v>
      </c>
      <c r="X25" s="338">
        <f t="shared" si="6"/>
        <v>7122.0949999999975</v>
      </c>
      <c r="Y25" s="341">
        <f t="shared" si="7"/>
        <v>0.43491093561655725</v>
      </c>
    </row>
    <row r="26" spans="1:25" ht="19.5" customHeight="1">
      <c r="A26" s="342" t="s">
        <v>374</v>
      </c>
      <c r="B26" s="343">
        <v>965.333</v>
      </c>
      <c r="C26" s="344">
        <v>464.589</v>
      </c>
      <c r="D26" s="345">
        <v>549.332</v>
      </c>
      <c r="E26" s="344">
        <v>0</v>
      </c>
      <c r="F26" s="345">
        <f t="shared" si="0"/>
        <v>1979.254</v>
      </c>
      <c r="G26" s="346">
        <f t="shared" si="1"/>
        <v>0.03320345442052712</v>
      </c>
      <c r="H26" s="343">
        <v>98.134</v>
      </c>
      <c r="I26" s="344">
        <v>117.29799999999999</v>
      </c>
      <c r="J26" s="345"/>
      <c r="K26" s="344"/>
      <c r="L26" s="345">
        <f t="shared" si="2"/>
        <v>215.432</v>
      </c>
      <c r="M26" s="347">
        <f t="shared" si="8"/>
        <v>8.187372349511678</v>
      </c>
      <c r="N26" s="343">
        <v>3848.014</v>
      </c>
      <c r="O26" s="344">
        <v>2090.712</v>
      </c>
      <c r="P26" s="345">
        <v>2956.1119999999996</v>
      </c>
      <c r="Q26" s="344">
        <v>40.074</v>
      </c>
      <c r="R26" s="345">
        <f t="shared" si="4"/>
        <v>8934.912</v>
      </c>
      <c r="S26" s="346">
        <f t="shared" si="5"/>
        <v>0.0327121318252659</v>
      </c>
      <c r="T26" s="343">
        <v>580.553</v>
      </c>
      <c r="U26" s="344">
        <v>596.1569999999999</v>
      </c>
      <c r="V26" s="345"/>
      <c r="W26" s="344"/>
      <c r="X26" s="345">
        <f t="shared" si="6"/>
        <v>1176.71</v>
      </c>
      <c r="Y26" s="348" t="str">
        <f t="shared" si="7"/>
        <v>  *  </v>
      </c>
    </row>
    <row r="27" spans="1:25" ht="19.5" customHeight="1">
      <c r="A27" s="342" t="s">
        <v>395</v>
      </c>
      <c r="B27" s="343">
        <v>839.186</v>
      </c>
      <c r="C27" s="344">
        <v>44.964</v>
      </c>
      <c r="D27" s="345">
        <v>0</v>
      </c>
      <c r="E27" s="344">
        <v>0</v>
      </c>
      <c r="F27" s="345">
        <f>SUM(B27:E27)</f>
        <v>884.1500000000001</v>
      </c>
      <c r="G27" s="346">
        <f>F27/$F$9</f>
        <v>0.014832272273244898</v>
      </c>
      <c r="H27" s="343">
        <v>761.256</v>
      </c>
      <c r="I27" s="344">
        <v>185.654</v>
      </c>
      <c r="J27" s="345"/>
      <c r="K27" s="344"/>
      <c r="L27" s="345">
        <f>SUM(H27:K27)</f>
        <v>946.91</v>
      </c>
      <c r="M27" s="347">
        <f>IF(ISERROR(F27/L27-1),"         /0",(F27/L27-1))</f>
        <v>-0.06627873821165675</v>
      </c>
      <c r="N27" s="343">
        <v>3821.145</v>
      </c>
      <c r="O27" s="344">
        <v>367.27</v>
      </c>
      <c r="P27" s="345"/>
      <c r="Q27" s="344"/>
      <c r="R27" s="345">
        <f>SUM(N27:Q27)</f>
        <v>4188.415</v>
      </c>
      <c r="S27" s="346">
        <f>R27/$R$9</f>
        <v>0.015334452495885921</v>
      </c>
      <c r="T27" s="343">
        <v>2891.944</v>
      </c>
      <c r="U27" s="344">
        <v>530.1669999999999</v>
      </c>
      <c r="V27" s="345">
        <v>96.968</v>
      </c>
      <c r="W27" s="344">
        <v>11.984</v>
      </c>
      <c r="X27" s="345">
        <f>SUM(T27:W27)</f>
        <v>3531.0629999999996</v>
      </c>
      <c r="Y27" s="348">
        <f>IF(ISERROR(R27/X27-1),"         /0",IF(R27/X27&gt;5,"  *  ",(R27/X27-1)))</f>
        <v>0.18616263714354586</v>
      </c>
    </row>
    <row r="28" spans="1:25" ht="19.5" customHeight="1">
      <c r="A28" s="342" t="s">
        <v>373</v>
      </c>
      <c r="B28" s="343">
        <v>0.41400000000000003</v>
      </c>
      <c r="C28" s="344">
        <v>0</v>
      </c>
      <c r="D28" s="345">
        <v>0</v>
      </c>
      <c r="E28" s="344">
        <v>479.38</v>
      </c>
      <c r="F28" s="345">
        <f t="shared" si="0"/>
        <v>479.794</v>
      </c>
      <c r="G28" s="346">
        <f t="shared" si="1"/>
        <v>0.008048900348435516</v>
      </c>
      <c r="H28" s="343">
        <v>0.092</v>
      </c>
      <c r="I28" s="344">
        <v>0.041</v>
      </c>
      <c r="J28" s="345"/>
      <c r="K28" s="344"/>
      <c r="L28" s="345">
        <f t="shared" si="2"/>
        <v>0.133</v>
      </c>
      <c r="M28" s="347" t="s">
        <v>45</v>
      </c>
      <c r="N28" s="343">
        <v>1.8659999999999999</v>
      </c>
      <c r="O28" s="344">
        <v>0.027</v>
      </c>
      <c r="P28" s="345"/>
      <c r="Q28" s="344">
        <v>2090.759</v>
      </c>
      <c r="R28" s="345">
        <f t="shared" si="4"/>
        <v>2092.652</v>
      </c>
      <c r="S28" s="346">
        <f t="shared" si="5"/>
        <v>0.007661531315407062</v>
      </c>
      <c r="T28" s="343">
        <v>23.143999999999995</v>
      </c>
      <c r="U28" s="344">
        <v>0.041</v>
      </c>
      <c r="V28" s="345"/>
      <c r="W28" s="344"/>
      <c r="X28" s="345">
        <f t="shared" si="6"/>
        <v>23.184999999999995</v>
      </c>
      <c r="Y28" s="348" t="str">
        <f t="shared" si="7"/>
        <v>  *  </v>
      </c>
    </row>
    <row r="29" spans="1:25" ht="19.5" customHeight="1">
      <c r="A29" s="342" t="s">
        <v>370</v>
      </c>
      <c r="B29" s="343">
        <v>224.156</v>
      </c>
      <c r="C29" s="344">
        <v>231.837</v>
      </c>
      <c r="D29" s="345">
        <v>0</v>
      </c>
      <c r="E29" s="344">
        <v>0</v>
      </c>
      <c r="F29" s="345">
        <f t="shared" si="0"/>
        <v>455.993</v>
      </c>
      <c r="G29" s="346">
        <f t="shared" si="1"/>
        <v>0.007649620913525714</v>
      </c>
      <c r="H29" s="343">
        <v>45.415</v>
      </c>
      <c r="I29" s="344">
        <v>233.421</v>
      </c>
      <c r="J29" s="345"/>
      <c r="K29" s="344"/>
      <c r="L29" s="345">
        <f t="shared" si="2"/>
        <v>278.836</v>
      </c>
      <c r="M29" s="347">
        <f t="shared" si="8"/>
        <v>0.6353447904861638</v>
      </c>
      <c r="N29" s="343">
        <v>1196.5310000000002</v>
      </c>
      <c r="O29" s="344">
        <v>1197.6860000000001</v>
      </c>
      <c r="P29" s="345">
        <v>0</v>
      </c>
      <c r="Q29" s="344">
        <v>0</v>
      </c>
      <c r="R29" s="345">
        <f t="shared" si="4"/>
        <v>2394.2170000000006</v>
      </c>
      <c r="S29" s="346">
        <f t="shared" si="5"/>
        <v>0.008765608673291092</v>
      </c>
      <c r="T29" s="343">
        <v>191.67800000000005</v>
      </c>
      <c r="U29" s="344">
        <v>233.51999999999998</v>
      </c>
      <c r="V29" s="345">
        <v>0</v>
      </c>
      <c r="W29" s="344">
        <v>0</v>
      </c>
      <c r="X29" s="345">
        <f t="shared" si="6"/>
        <v>425.19800000000004</v>
      </c>
      <c r="Y29" s="348" t="str">
        <f t="shared" si="7"/>
        <v>  *  </v>
      </c>
    </row>
    <row r="30" spans="1:25" ht="19.5" customHeight="1">
      <c r="A30" s="342" t="s">
        <v>372</v>
      </c>
      <c r="B30" s="343">
        <v>31.205000000000002</v>
      </c>
      <c r="C30" s="344">
        <v>331.349</v>
      </c>
      <c r="D30" s="345">
        <v>0</v>
      </c>
      <c r="E30" s="344">
        <v>0</v>
      </c>
      <c r="F30" s="345">
        <f t="shared" si="0"/>
        <v>362.554</v>
      </c>
      <c r="G30" s="346">
        <f t="shared" si="1"/>
        <v>0.006082112358484454</v>
      </c>
      <c r="H30" s="343">
        <v>52.559000000000005</v>
      </c>
      <c r="I30" s="344">
        <v>344.99800000000005</v>
      </c>
      <c r="J30" s="345"/>
      <c r="K30" s="344"/>
      <c r="L30" s="345">
        <f t="shared" si="2"/>
        <v>397.5570000000001</v>
      </c>
      <c r="M30" s="347">
        <f t="shared" si="8"/>
        <v>-0.08804523628058392</v>
      </c>
      <c r="N30" s="343">
        <v>211.304</v>
      </c>
      <c r="O30" s="344">
        <v>1466.0339999999999</v>
      </c>
      <c r="P30" s="345"/>
      <c r="Q30" s="344"/>
      <c r="R30" s="345">
        <f t="shared" si="4"/>
        <v>1677.338</v>
      </c>
      <c r="S30" s="346">
        <f t="shared" si="5"/>
        <v>0.006141000803536493</v>
      </c>
      <c r="T30" s="343">
        <v>572.4350000000001</v>
      </c>
      <c r="U30" s="344">
        <v>1327.36</v>
      </c>
      <c r="V30" s="345"/>
      <c r="W30" s="344"/>
      <c r="X30" s="345">
        <f t="shared" si="6"/>
        <v>1899.795</v>
      </c>
      <c r="Y30" s="348">
        <f t="shared" si="7"/>
        <v>-0.11709526554180849</v>
      </c>
    </row>
    <row r="31" spans="1:25" ht="19.5" customHeight="1">
      <c r="A31" s="342" t="s">
        <v>371</v>
      </c>
      <c r="B31" s="343">
        <v>144.193</v>
      </c>
      <c r="C31" s="344">
        <v>203.38</v>
      </c>
      <c r="D31" s="345">
        <v>0</v>
      </c>
      <c r="E31" s="344">
        <v>0</v>
      </c>
      <c r="F31" s="345">
        <f t="shared" si="0"/>
        <v>347.573</v>
      </c>
      <c r="G31" s="346">
        <f t="shared" si="1"/>
        <v>0.005830794967854491</v>
      </c>
      <c r="H31" s="343">
        <v>14.514</v>
      </c>
      <c r="I31" s="344">
        <v>200.25199999999998</v>
      </c>
      <c r="J31" s="345"/>
      <c r="K31" s="344"/>
      <c r="L31" s="345">
        <f t="shared" si="2"/>
        <v>214.766</v>
      </c>
      <c r="M31" s="347">
        <f t="shared" si="8"/>
        <v>0.618380004283732</v>
      </c>
      <c r="N31" s="343">
        <v>194.91</v>
      </c>
      <c r="O31" s="344">
        <v>1091.5900000000001</v>
      </c>
      <c r="P31" s="345"/>
      <c r="Q31" s="344"/>
      <c r="R31" s="345">
        <f t="shared" si="4"/>
        <v>1286.5000000000002</v>
      </c>
      <c r="S31" s="346">
        <f t="shared" si="5"/>
        <v>0.004710080814808762</v>
      </c>
      <c r="T31" s="343">
        <v>72.838</v>
      </c>
      <c r="U31" s="344">
        <v>1060.519</v>
      </c>
      <c r="V31" s="345"/>
      <c r="W31" s="344"/>
      <c r="X31" s="345">
        <f t="shared" si="6"/>
        <v>1133.357</v>
      </c>
      <c r="Y31" s="348">
        <f t="shared" si="7"/>
        <v>0.13512335477700343</v>
      </c>
    </row>
    <row r="32" spans="1:25" ht="19.5" customHeight="1" thickBot="1">
      <c r="A32" s="349" t="s">
        <v>51</v>
      </c>
      <c r="B32" s="350">
        <v>4.986</v>
      </c>
      <c r="C32" s="351">
        <v>0.425</v>
      </c>
      <c r="D32" s="352">
        <v>0</v>
      </c>
      <c r="E32" s="351">
        <v>0</v>
      </c>
      <c r="F32" s="352">
        <f t="shared" si="0"/>
        <v>5.411</v>
      </c>
      <c r="G32" s="353">
        <f t="shared" si="1"/>
        <v>9.077353986374272E-05</v>
      </c>
      <c r="H32" s="350">
        <v>5.908</v>
      </c>
      <c r="I32" s="351">
        <v>0.332</v>
      </c>
      <c r="J32" s="352"/>
      <c r="K32" s="351"/>
      <c r="L32" s="352">
        <f t="shared" si="2"/>
        <v>6.24</v>
      </c>
      <c r="M32" s="354">
        <f t="shared" si="8"/>
        <v>-0.13285256410256419</v>
      </c>
      <c r="N32" s="350">
        <v>20.607999999999997</v>
      </c>
      <c r="O32" s="351">
        <v>0.8400000000000001</v>
      </c>
      <c r="P32" s="352"/>
      <c r="Q32" s="351"/>
      <c r="R32" s="352">
        <f t="shared" si="4"/>
        <v>21.447999999999997</v>
      </c>
      <c r="S32" s="353">
        <f t="shared" si="5"/>
        <v>7.852453425263762E-05</v>
      </c>
      <c r="T32" s="350">
        <v>76.653</v>
      </c>
      <c r="U32" s="351">
        <v>63.861</v>
      </c>
      <c r="V32" s="352">
        <v>0.5</v>
      </c>
      <c r="W32" s="351">
        <v>0.125</v>
      </c>
      <c r="X32" s="352">
        <f t="shared" si="6"/>
        <v>141.139</v>
      </c>
      <c r="Y32" s="355">
        <f t="shared" si="7"/>
        <v>-0.8480363329767109</v>
      </c>
    </row>
    <row r="33" spans="1:25" s="167" customFormat="1" ht="19.5" customHeight="1">
      <c r="A33" s="176" t="s">
        <v>53</v>
      </c>
      <c r="B33" s="173">
        <f>SUM(B34:B40)</f>
        <v>2705.6500000000005</v>
      </c>
      <c r="C33" s="172">
        <f>SUM(C34:C40)</f>
        <v>1596.0920000000003</v>
      </c>
      <c r="D33" s="171">
        <f>SUM(D34:D40)</f>
        <v>335.149</v>
      </c>
      <c r="E33" s="172">
        <f>SUM(E34:E40)</f>
        <v>355.19</v>
      </c>
      <c r="F33" s="171">
        <f t="shared" si="0"/>
        <v>4992.081000000001</v>
      </c>
      <c r="G33" s="174">
        <f t="shared" si="1"/>
        <v>0.08374586280845181</v>
      </c>
      <c r="H33" s="173">
        <f>SUM(H34:H40)</f>
        <v>2911.2919999999995</v>
      </c>
      <c r="I33" s="172">
        <f>SUM(I34:I40)</f>
        <v>1717.7190000000003</v>
      </c>
      <c r="J33" s="171">
        <f>SUM(J34:J40)</f>
        <v>331.415</v>
      </c>
      <c r="K33" s="172">
        <f>SUM(K34:K40)</f>
        <v>298.574</v>
      </c>
      <c r="L33" s="171">
        <f t="shared" si="2"/>
        <v>5258.999999999999</v>
      </c>
      <c r="M33" s="175">
        <f t="shared" si="8"/>
        <v>-0.05075470621791178</v>
      </c>
      <c r="N33" s="173">
        <f>SUM(N34:N40)</f>
        <v>12240.451999999997</v>
      </c>
      <c r="O33" s="172">
        <f>SUM(O34:O40)</f>
        <v>7863.982999999999</v>
      </c>
      <c r="P33" s="171">
        <f>SUM(P34:P40)</f>
        <v>1946.11</v>
      </c>
      <c r="Q33" s="172">
        <f>SUM(Q34:Q40)</f>
        <v>1329.7120000000002</v>
      </c>
      <c r="R33" s="171">
        <f t="shared" si="4"/>
        <v>23380.256999999998</v>
      </c>
      <c r="S33" s="174">
        <f t="shared" si="5"/>
        <v>0.08559883399999862</v>
      </c>
      <c r="T33" s="173">
        <f>SUM(T34:T40)</f>
        <v>13912.984999999995</v>
      </c>
      <c r="U33" s="172">
        <f>SUM(U34:U40)</f>
        <v>8650.060999999998</v>
      </c>
      <c r="V33" s="171">
        <f>SUM(V34:V40)</f>
        <v>1069.6230000000003</v>
      </c>
      <c r="W33" s="172">
        <f>SUM(W34:W40)</f>
        <v>708.4940000000001</v>
      </c>
      <c r="X33" s="171">
        <f t="shared" si="6"/>
        <v>24341.162999999993</v>
      </c>
      <c r="Y33" s="168">
        <f t="shared" si="7"/>
        <v>-0.03947658540391008</v>
      </c>
    </row>
    <row r="34" spans="1:25" s="130" customFormat="1" ht="19.5" customHeight="1">
      <c r="A34" s="335" t="s">
        <v>380</v>
      </c>
      <c r="B34" s="336">
        <v>1857.4390000000003</v>
      </c>
      <c r="C34" s="337">
        <v>1034.23</v>
      </c>
      <c r="D34" s="338">
        <v>0</v>
      </c>
      <c r="E34" s="337">
        <v>0</v>
      </c>
      <c r="F34" s="338">
        <f t="shared" si="0"/>
        <v>2891.6690000000003</v>
      </c>
      <c r="G34" s="339">
        <f t="shared" si="1"/>
        <v>0.04850989304088876</v>
      </c>
      <c r="H34" s="336">
        <v>1975.8049999999998</v>
      </c>
      <c r="I34" s="337">
        <v>1211.73</v>
      </c>
      <c r="J34" s="338">
        <v>0</v>
      </c>
      <c r="K34" s="337">
        <v>0</v>
      </c>
      <c r="L34" s="338">
        <f t="shared" si="2"/>
        <v>3187.535</v>
      </c>
      <c r="M34" s="340">
        <f t="shared" si="8"/>
        <v>-0.0928196866857931</v>
      </c>
      <c r="N34" s="336">
        <v>8402.613999999998</v>
      </c>
      <c r="O34" s="337">
        <v>5232.668</v>
      </c>
      <c r="P34" s="338">
        <v>330.846</v>
      </c>
      <c r="Q34" s="337">
        <v>238.52700000000002</v>
      </c>
      <c r="R34" s="338">
        <f t="shared" si="4"/>
        <v>14204.654999999997</v>
      </c>
      <c r="S34" s="339">
        <f t="shared" si="5"/>
        <v>0.052005497859679235</v>
      </c>
      <c r="T34" s="356">
        <v>9510.044999999996</v>
      </c>
      <c r="U34" s="337">
        <v>6069.435999999998</v>
      </c>
      <c r="V34" s="338">
        <v>62.816</v>
      </c>
      <c r="W34" s="337">
        <v>3.065</v>
      </c>
      <c r="X34" s="338">
        <f t="shared" si="6"/>
        <v>15645.361999999996</v>
      </c>
      <c r="Y34" s="341">
        <f t="shared" si="7"/>
        <v>-0.09208524545485097</v>
      </c>
    </row>
    <row r="35" spans="1:25" s="130" customFormat="1" ht="19.5" customHeight="1">
      <c r="A35" s="342" t="s">
        <v>381</v>
      </c>
      <c r="B35" s="343">
        <v>588.778</v>
      </c>
      <c r="C35" s="344">
        <v>451.11</v>
      </c>
      <c r="D35" s="345">
        <v>335.149</v>
      </c>
      <c r="E35" s="344">
        <v>265.846</v>
      </c>
      <c r="F35" s="345">
        <f aca="true" t="shared" si="9" ref="F35:F40">SUM(B35:E35)</f>
        <v>1640.8829999999998</v>
      </c>
      <c r="G35" s="346">
        <f aca="true" t="shared" si="10" ref="G35:G40">F35/$F$9</f>
        <v>0.02752702983038953</v>
      </c>
      <c r="H35" s="343">
        <v>626.346</v>
      </c>
      <c r="I35" s="344">
        <v>290.072</v>
      </c>
      <c r="J35" s="345">
        <v>331.415</v>
      </c>
      <c r="K35" s="344">
        <v>298.574</v>
      </c>
      <c r="L35" s="345">
        <f aca="true" t="shared" si="11" ref="L35:L40">SUM(H35:K35)</f>
        <v>1546.4070000000002</v>
      </c>
      <c r="M35" s="347">
        <f aca="true" t="shared" si="12" ref="M35:M40">IF(ISERROR(F35/L35-1),"         /0",(F35/L35-1))</f>
        <v>0.061093877614366576</v>
      </c>
      <c r="N35" s="343">
        <v>2649.164</v>
      </c>
      <c r="O35" s="344">
        <v>2040.35</v>
      </c>
      <c r="P35" s="345">
        <v>1529.2640000000001</v>
      </c>
      <c r="Q35" s="344">
        <v>988.3720000000001</v>
      </c>
      <c r="R35" s="345">
        <f aca="true" t="shared" si="13" ref="R35:R40">SUM(N35:Q35)</f>
        <v>7207.150000000001</v>
      </c>
      <c r="S35" s="346">
        <f aca="true" t="shared" si="14" ref="S35:S40">R35/$R$9</f>
        <v>0.026386520749668844</v>
      </c>
      <c r="T35" s="357">
        <v>2876.037999999999</v>
      </c>
      <c r="U35" s="344">
        <v>1817.3969999999995</v>
      </c>
      <c r="V35" s="345">
        <v>993.4070000000002</v>
      </c>
      <c r="W35" s="344">
        <v>700.6790000000001</v>
      </c>
      <c r="X35" s="345">
        <f>SUM(T35:W35)</f>
        <v>6387.520999999999</v>
      </c>
      <c r="Y35" s="348">
        <f aca="true" t="shared" si="15" ref="Y35:Y40">IF(ISERROR(R35/X35-1),"         /0",IF(R35/X35&gt;5,"  *  ",(R35/X35-1)))</f>
        <v>0.1283172297985402</v>
      </c>
    </row>
    <row r="36" spans="1:25" s="130" customFormat="1" ht="19.5" customHeight="1">
      <c r="A36" s="342" t="s">
        <v>384</v>
      </c>
      <c r="B36" s="343">
        <v>123.049</v>
      </c>
      <c r="C36" s="344">
        <v>38.017</v>
      </c>
      <c r="D36" s="345">
        <v>0</v>
      </c>
      <c r="E36" s="344">
        <v>0</v>
      </c>
      <c r="F36" s="345">
        <f t="shared" si="9"/>
        <v>161.066</v>
      </c>
      <c r="G36" s="346">
        <f t="shared" si="10"/>
        <v>0.0027020016580472346</v>
      </c>
      <c r="H36" s="343">
        <v>142.73</v>
      </c>
      <c r="I36" s="344">
        <v>82.10399999999998</v>
      </c>
      <c r="J36" s="345"/>
      <c r="K36" s="344"/>
      <c r="L36" s="345">
        <f t="shared" si="11"/>
        <v>224.83399999999997</v>
      </c>
      <c r="M36" s="347">
        <f t="shared" si="12"/>
        <v>-0.2836225837729168</v>
      </c>
      <c r="N36" s="343">
        <v>516.4339999999999</v>
      </c>
      <c r="O36" s="344">
        <v>168.467</v>
      </c>
      <c r="P36" s="345">
        <v>0</v>
      </c>
      <c r="Q36" s="344">
        <v>0</v>
      </c>
      <c r="R36" s="345">
        <f t="shared" si="13"/>
        <v>684.9009999999998</v>
      </c>
      <c r="S36" s="346">
        <f t="shared" si="14"/>
        <v>0.002507531333185647</v>
      </c>
      <c r="T36" s="357">
        <v>610.126</v>
      </c>
      <c r="U36" s="344">
        <v>208.40500000000003</v>
      </c>
      <c r="V36" s="345"/>
      <c r="W36" s="344"/>
      <c r="X36" s="345">
        <f>SUM(T36:W36)</f>
        <v>818.531</v>
      </c>
      <c r="Y36" s="348">
        <f t="shared" si="15"/>
        <v>-0.1632558815732087</v>
      </c>
    </row>
    <row r="37" spans="1:25" s="130" customFormat="1" ht="19.5" customHeight="1">
      <c r="A37" s="342" t="s">
        <v>385</v>
      </c>
      <c r="B37" s="343">
        <v>19.17</v>
      </c>
      <c r="C37" s="344">
        <v>32.215</v>
      </c>
      <c r="D37" s="345">
        <v>0</v>
      </c>
      <c r="E37" s="344">
        <v>89.344</v>
      </c>
      <c r="F37" s="345">
        <f t="shared" si="9"/>
        <v>140.72899999999998</v>
      </c>
      <c r="G37" s="346">
        <f t="shared" si="10"/>
        <v>0.0023608333933625297</v>
      </c>
      <c r="H37" s="343">
        <v>29.677</v>
      </c>
      <c r="I37" s="344">
        <v>71.431</v>
      </c>
      <c r="J37" s="345">
        <v>0</v>
      </c>
      <c r="K37" s="344">
        <v>0</v>
      </c>
      <c r="L37" s="345">
        <f t="shared" si="11"/>
        <v>101.108</v>
      </c>
      <c r="M37" s="347">
        <f t="shared" si="12"/>
        <v>0.39186810143608786</v>
      </c>
      <c r="N37" s="343">
        <v>122.815</v>
      </c>
      <c r="O37" s="344">
        <v>144.936</v>
      </c>
      <c r="P37" s="345">
        <v>0</v>
      </c>
      <c r="Q37" s="344">
        <v>89.344</v>
      </c>
      <c r="R37" s="345">
        <f t="shared" si="13"/>
        <v>357.09499999999997</v>
      </c>
      <c r="S37" s="346">
        <f t="shared" si="14"/>
        <v>0.0013073815068512511</v>
      </c>
      <c r="T37" s="357">
        <v>146.017</v>
      </c>
      <c r="U37" s="344">
        <v>345.258</v>
      </c>
      <c r="V37" s="345">
        <v>0</v>
      </c>
      <c r="W37" s="344">
        <v>0</v>
      </c>
      <c r="X37" s="345">
        <f>SUM(T37:W37)</f>
        <v>491.275</v>
      </c>
      <c r="Y37" s="348">
        <f t="shared" si="15"/>
        <v>-0.2731260495649077</v>
      </c>
    </row>
    <row r="38" spans="1:25" s="130" customFormat="1" ht="19.5" customHeight="1">
      <c r="A38" s="342" t="s">
        <v>382</v>
      </c>
      <c r="B38" s="343">
        <v>68.395</v>
      </c>
      <c r="C38" s="344">
        <v>31.101</v>
      </c>
      <c r="D38" s="345">
        <v>0</v>
      </c>
      <c r="E38" s="344">
        <v>0</v>
      </c>
      <c r="F38" s="345">
        <f t="shared" si="9"/>
        <v>99.496</v>
      </c>
      <c r="G38" s="346">
        <f t="shared" si="10"/>
        <v>0.001669119224225272</v>
      </c>
      <c r="H38" s="343">
        <v>76.66</v>
      </c>
      <c r="I38" s="344">
        <v>40.929</v>
      </c>
      <c r="J38" s="345"/>
      <c r="K38" s="344"/>
      <c r="L38" s="345">
        <f t="shared" si="11"/>
        <v>117.589</v>
      </c>
      <c r="M38" s="347">
        <f t="shared" si="12"/>
        <v>-0.15386643308472736</v>
      </c>
      <c r="N38" s="343">
        <v>293.864</v>
      </c>
      <c r="O38" s="344">
        <v>232.891</v>
      </c>
      <c r="P38" s="345">
        <v>0.12</v>
      </c>
      <c r="Q38" s="344">
        <v>13.019</v>
      </c>
      <c r="R38" s="345">
        <f t="shared" si="13"/>
        <v>539.894</v>
      </c>
      <c r="S38" s="346">
        <f t="shared" si="14"/>
        <v>0.001976637676976573</v>
      </c>
      <c r="T38" s="357">
        <v>356.478</v>
      </c>
      <c r="U38" s="344">
        <v>174.33200000000002</v>
      </c>
      <c r="V38" s="345">
        <v>0</v>
      </c>
      <c r="W38" s="344">
        <v>0</v>
      </c>
      <c r="X38" s="345">
        <f>SUM(T38:W38)</f>
        <v>530.8100000000001</v>
      </c>
      <c r="Y38" s="348">
        <f t="shared" si="15"/>
        <v>0.01711346809592884</v>
      </c>
    </row>
    <row r="39" spans="1:25" s="130" customFormat="1" ht="19.5" customHeight="1">
      <c r="A39" s="342" t="s">
        <v>383</v>
      </c>
      <c r="B39" s="343">
        <v>44.906</v>
      </c>
      <c r="C39" s="344">
        <v>9.418999999999999</v>
      </c>
      <c r="D39" s="345">
        <v>0</v>
      </c>
      <c r="E39" s="344">
        <v>0</v>
      </c>
      <c r="F39" s="345">
        <f t="shared" si="9"/>
        <v>54.324999999999996</v>
      </c>
      <c r="G39" s="346">
        <f t="shared" si="10"/>
        <v>0.0009113421831635231</v>
      </c>
      <c r="H39" s="343">
        <v>52.662</v>
      </c>
      <c r="I39" s="344">
        <v>5.427</v>
      </c>
      <c r="J39" s="345">
        <v>0</v>
      </c>
      <c r="K39" s="344">
        <v>0</v>
      </c>
      <c r="L39" s="345">
        <f t="shared" si="11"/>
        <v>58.089</v>
      </c>
      <c r="M39" s="347">
        <f t="shared" si="12"/>
        <v>-0.06479712165814533</v>
      </c>
      <c r="N39" s="343">
        <v>208.773</v>
      </c>
      <c r="O39" s="344">
        <v>44.67099999999999</v>
      </c>
      <c r="P39" s="345">
        <v>61.27</v>
      </c>
      <c r="Q39" s="344">
        <v>0.44999999999999996</v>
      </c>
      <c r="R39" s="345">
        <f t="shared" si="13"/>
        <v>315.164</v>
      </c>
      <c r="S39" s="346">
        <f t="shared" si="14"/>
        <v>0.0011538654566019342</v>
      </c>
      <c r="T39" s="357">
        <v>273.60999999999996</v>
      </c>
      <c r="U39" s="344">
        <v>19.207</v>
      </c>
      <c r="V39" s="345">
        <v>13</v>
      </c>
      <c r="W39" s="344">
        <v>4.35</v>
      </c>
      <c r="X39" s="345">
        <f>SUM(T39:W39)</f>
        <v>310.167</v>
      </c>
      <c r="Y39" s="348">
        <f t="shared" si="15"/>
        <v>0.01611067586171333</v>
      </c>
    </row>
    <row r="40" spans="1:25" s="130" customFormat="1" ht="19.5" customHeight="1" thickBot="1">
      <c r="A40" s="342" t="s">
        <v>51</v>
      </c>
      <c r="B40" s="343">
        <v>3.913</v>
      </c>
      <c r="C40" s="344">
        <v>0</v>
      </c>
      <c r="D40" s="345">
        <v>0</v>
      </c>
      <c r="E40" s="344">
        <v>0</v>
      </c>
      <c r="F40" s="345">
        <f t="shared" si="9"/>
        <v>3.913</v>
      </c>
      <c r="G40" s="346">
        <f t="shared" si="10"/>
        <v>6.56434783749446E-05</v>
      </c>
      <c r="H40" s="343">
        <v>7.411999999999999</v>
      </c>
      <c r="I40" s="344">
        <v>16.026</v>
      </c>
      <c r="J40" s="345"/>
      <c r="K40" s="344"/>
      <c r="L40" s="345">
        <f t="shared" si="11"/>
        <v>23.438</v>
      </c>
      <c r="M40" s="347">
        <f t="shared" si="12"/>
        <v>-0.8330488949569076</v>
      </c>
      <c r="N40" s="343">
        <v>46.788</v>
      </c>
      <c r="O40" s="344">
        <v>0</v>
      </c>
      <c r="P40" s="345">
        <v>24.61</v>
      </c>
      <c r="Q40" s="344">
        <v>0</v>
      </c>
      <c r="R40" s="345">
        <f t="shared" si="13"/>
        <v>71.398</v>
      </c>
      <c r="S40" s="346">
        <f t="shared" si="14"/>
        <v>0.0002613994170351465</v>
      </c>
      <c r="T40" s="357">
        <v>140.671</v>
      </c>
      <c r="U40" s="344">
        <v>16.026</v>
      </c>
      <c r="V40" s="345">
        <v>0.4</v>
      </c>
      <c r="W40" s="344">
        <v>0.4</v>
      </c>
      <c r="X40" s="345">
        <f t="shared" si="6"/>
        <v>157.497</v>
      </c>
      <c r="Y40" s="348">
        <f t="shared" si="15"/>
        <v>-0.5466707302361316</v>
      </c>
    </row>
    <row r="41" spans="1:25" s="167" customFormat="1" ht="19.5" customHeight="1">
      <c r="A41" s="176" t="s">
        <v>52</v>
      </c>
      <c r="B41" s="173">
        <f>SUM(B42:B44)</f>
        <v>222.923</v>
      </c>
      <c r="C41" s="172">
        <f>SUM(C42:C44)</f>
        <v>24.139</v>
      </c>
      <c r="D41" s="171">
        <f>SUM(D42:D44)</f>
        <v>46.946999999999996</v>
      </c>
      <c r="E41" s="172">
        <f>SUM(E42:E44)</f>
        <v>44.3</v>
      </c>
      <c r="F41" s="171">
        <f t="shared" si="0"/>
        <v>338.309</v>
      </c>
      <c r="G41" s="174">
        <f t="shared" si="1"/>
        <v>0.005675384494134714</v>
      </c>
      <c r="H41" s="173">
        <f>SUM(H42:H44)</f>
        <v>61.190000000000005</v>
      </c>
      <c r="I41" s="172">
        <f>SUM(I42:I44)</f>
        <v>9.669</v>
      </c>
      <c r="J41" s="171">
        <f>SUM(J42:J44)</f>
        <v>78.536</v>
      </c>
      <c r="K41" s="172">
        <f>SUM(K42:K44)</f>
        <v>6.3999999999999995</v>
      </c>
      <c r="L41" s="171">
        <f t="shared" si="2"/>
        <v>155.79500000000002</v>
      </c>
      <c r="M41" s="175">
        <f t="shared" si="8"/>
        <v>1.1715010109438686</v>
      </c>
      <c r="N41" s="173">
        <f>SUM(N42:N44)</f>
        <v>1026.786</v>
      </c>
      <c r="O41" s="172">
        <f>SUM(O42:O44)</f>
        <v>83.812</v>
      </c>
      <c r="P41" s="171">
        <f>SUM(P42:P44)</f>
        <v>309.06199999999995</v>
      </c>
      <c r="Q41" s="172">
        <f>SUM(Q42:Q44)</f>
        <v>86.05799999999999</v>
      </c>
      <c r="R41" s="171">
        <f t="shared" si="4"/>
        <v>1505.7179999999998</v>
      </c>
      <c r="S41" s="174">
        <f t="shared" si="5"/>
        <v>0.005512672727798071</v>
      </c>
      <c r="T41" s="173">
        <f>SUM(T42:T44)</f>
        <v>710.4680000000001</v>
      </c>
      <c r="U41" s="172">
        <f>SUM(U42:U44)</f>
        <v>159.67</v>
      </c>
      <c r="V41" s="171">
        <f>SUM(V42:V44)</f>
        <v>251.65200000000002</v>
      </c>
      <c r="W41" s="172">
        <f>SUM(W42:W44)</f>
        <v>26.607</v>
      </c>
      <c r="X41" s="171">
        <f t="shared" si="6"/>
        <v>1148.397</v>
      </c>
      <c r="Y41" s="168">
        <f t="shared" si="7"/>
        <v>0.3111476257774968</v>
      </c>
    </row>
    <row r="42" spans="1:25" ht="19.5" customHeight="1">
      <c r="A42" s="335" t="s">
        <v>389</v>
      </c>
      <c r="B42" s="336">
        <v>179.744</v>
      </c>
      <c r="C42" s="337">
        <v>21.447</v>
      </c>
      <c r="D42" s="338">
        <v>0</v>
      </c>
      <c r="E42" s="337">
        <v>0</v>
      </c>
      <c r="F42" s="338">
        <f t="shared" si="0"/>
        <v>201.191</v>
      </c>
      <c r="G42" s="339">
        <f t="shared" si="1"/>
        <v>0.003375128305068613</v>
      </c>
      <c r="H42" s="336">
        <v>42.910000000000004</v>
      </c>
      <c r="I42" s="337">
        <v>0.525</v>
      </c>
      <c r="J42" s="338">
        <v>0</v>
      </c>
      <c r="K42" s="337">
        <v>0</v>
      </c>
      <c r="L42" s="338">
        <f t="shared" si="2"/>
        <v>43.435</v>
      </c>
      <c r="M42" s="340">
        <f t="shared" si="8"/>
        <v>3.632001841832623</v>
      </c>
      <c r="N42" s="336">
        <v>918.9990000000001</v>
      </c>
      <c r="O42" s="337">
        <v>69.193</v>
      </c>
      <c r="P42" s="338">
        <v>82.063</v>
      </c>
      <c r="Q42" s="337">
        <v>14.693</v>
      </c>
      <c r="R42" s="338">
        <f t="shared" si="4"/>
        <v>1084.948</v>
      </c>
      <c r="S42" s="339">
        <f t="shared" si="5"/>
        <v>0.0039721669334357845</v>
      </c>
      <c r="T42" s="356">
        <v>532.3140000000001</v>
      </c>
      <c r="U42" s="337">
        <v>26.251</v>
      </c>
      <c r="V42" s="338">
        <v>17.091</v>
      </c>
      <c r="W42" s="337">
        <v>0.091</v>
      </c>
      <c r="X42" s="338">
        <f t="shared" si="6"/>
        <v>575.7470000000001</v>
      </c>
      <c r="Y42" s="341">
        <f t="shared" si="7"/>
        <v>0.8844179822039888</v>
      </c>
    </row>
    <row r="43" spans="1:25" ht="19.5" customHeight="1">
      <c r="A43" s="342" t="s">
        <v>390</v>
      </c>
      <c r="B43" s="343">
        <v>42.392</v>
      </c>
      <c r="C43" s="344">
        <v>2.692</v>
      </c>
      <c r="D43" s="345">
        <v>46.946999999999996</v>
      </c>
      <c r="E43" s="344">
        <v>1.998</v>
      </c>
      <c r="F43" s="345">
        <f>SUM(B43:E43)</f>
        <v>94.02900000000001</v>
      </c>
      <c r="G43" s="346">
        <f>F43/$F$9</f>
        <v>0.0015774062428105464</v>
      </c>
      <c r="H43" s="343">
        <v>15.024</v>
      </c>
      <c r="I43" s="344">
        <v>9.144</v>
      </c>
      <c r="J43" s="345">
        <v>78.386</v>
      </c>
      <c r="K43" s="344">
        <v>6.3</v>
      </c>
      <c r="L43" s="345">
        <f>SUM(H43:K43)</f>
        <v>108.854</v>
      </c>
      <c r="M43" s="347">
        <f>IF(ISERROR(F43/L43-1),"         /0",(F43/L43-1))</f>
        <v>-0.13619159608282638</v>
      </c>
      <c r="N43" s="343">
        <v>104.77599999999998</v>
      </c>
      <c r="O43" s="344">
        <v>14.595</v>
      </c>
      <c r="P43" s="345">
        <v>226.236</v>
      </c>
      <c r="Q43" s="344">
        <v>15.987</v>
      </c>
      <c r="R43" s="345">
        <f>SUM(N43:Q43)</f>
        <v>361.594</v>
      </c>
      <c r="S43" s="346">
        <f>R43/$R$9</f>
        <v>0.0013238530603575276</v>
      </c>
      <c r="T43" s="357">
        <v>167.568</v>
      </c>
      <c r="U43" s="344">
        <v>133.41899999999998</v>
      </c>
      <c r="V43" s="345">
        <v>233.811</v>
      </c>
      <c r="W43" s="344">
        <v>17.892999999999997</v>
      </c>
      <c r="X43" s="345">
        <f>SUM(T43:W43)</f>
        <v>552.691</v>
      </c>
      <c r="Y43" s="348">
        <f>IF(ISERROR(R43/X43-1),"         /0",IF(R43/X43&gt;5,"  *  ",(R43/X43-1)))</f>
        <v>-0.34575739427636787</v>
      </c>
    </row>
    <row r="44" spans="1:25" ht="19.5" customHeight="1" thickBot="1">
      <c r="A44" s="342" t="s">
        <v>51</v>
      </c>
      <c r="B44" s="343">
        <v>0.787</v>
      </c>
      <c r="C44" s="344">
        <v>0</v>
      </c>
      <c r="D44" s="345">
        <v>0</v>
      </c>
      <c r="E44" s="344">
        <v>42.302</v>
      </c>
      <c r="F44" s="345">
        <f>SUM(B44:E44)</f>
        <v>43.089</v>
      </c>
      <c r="G44" s="346">
        <f>F44/$F$9</f>
        <v>0.0007228499462555554</v>
      </c>
      <c r="H44" s="343">
        <v>3.256</v>
      </c>
      <c r="I44" s="344">
        <v>0</v>
      </c>
      <c r="J44" s="345">
        <v>0.15</v>
      </c>
      <c r="K44" s="344">
        <v>0.1</v>
      </c>
      <c r="L44" s="345">
        <f>SUM(H44:K44)</f>
        <v>3.506</v>
      </c>
      <c r="M44" s="347">
        <f>IF(ISERROR(F44/L44-1),"         /0",(F44/L44-1))</f>
        <v>11.290074158585282</v>
      </c>
      <c r="N44" s="343">
        <v>3.011</v>
      </c>
      <c r="O44" s="344">
        <v>0.024</v>
      </c>
      <c r="P44" s="345">
        <v>0.763</v>
      </c>
      <c r="Q44" s="344">
        <v>55.378</v>
      </c>
      <c r="R44" s="345">
        <f>SUM(N44:Q44)</f>
        <v>59.176</v>
      </c>
      <c r="S44" s="346">
        <f>R44/$R$9</f>
        <v>0.00021665273400475963</v>
      </c>
      <c r="T44" s="357">
        <v>10.586</v>
      </c>
      <c r="U44" s="344">
        <v>0</v>
      </c>
      <c r="V44" s="345">
        <v>0.7500000000000001</v>
      </c>
      <c r="W44" s="344">
        <v>8.623</v>
      </c>
      <c r="X44" s="345">
        <f>SUM(T44:W44)</f>
        <v>19.959</v>
      </c>
      <c r="Y44" s="348">
        <f>IF(ISERROR(R44/X44-1),"         /0",IF(R44/X44&gt;5,"  *  ",(R44/X44-1)))</f>
        <v>1.964877999899795</v>
      </c>
    </row>
    <row r="45" spans="1:25" s="130" customFormat="1" ht="19.5" customHeight="1" thickBot="1">
      <c r="A45" s="166" t="s">
        <v>51</v>
      </c>
      <c r="B45" s="163">
        <v>44.185</v>
      </c>
      <c r="C45" s="162">
        <v>0</v>
      </c>
      <c r="D45" s="161">
        <v>0</v>
      </c>
      <c r="E45" s="162">
        <v>0</v>
      </c>
      <c r="F45" s="161">
        <f t="shared" si="0"/>
        <v>44.185</v>
      </c>
      <c r="G45" s="164">
        <f t="shared" si="1"/>
        <v>0.0007412361594676534</v>
      </c>
      <c r="H45" s="163">
        <v>40.857</v>
      </c>
      <c r="I45" s="162">
        <v>2.7209999999999996</v>
      </c>
      <c r="J45" s="161">
        <v>0</v>
      </c>
      <c r="K45" s="162">
        <v>0</v>
      </c>
      <c r="L45" s="161">
        <f t="shared" si="2"/>
        <v>43.577999999999996</v>
      </c>
      <c r="M45" s="165">
        <f t="shared" si="8"/>
        <v>0.013929046766717246</v>
      </c>
      <c r="N45" s="163">
        <v>207.83100000000002</v>
      </c>
      <c r="O45" s="162">
        <v>1.7349999999999999</v>
      </c>
      <c r="P45" s="161">
        <v>0</v>
      </c>
      <c r="Q45" s="162">
        <v>0</v>
      </c>
      <c r="R45" s="161">
        <f t="shared" si="4"/>
        <v>209.56600000000003</v>
      </c>
      <c r="S45" s="164">
        <f t="shared" si="5"/>
        <v>0.0007672544081120972</v>
      </c>
      <c r="T45" s="163">
        <v>290.161</v>
      </c>
      <c r="U45" s="162">
        <v>5.297</v>
      </c>
      <c r="V45" s="161">
        <v>0.145</v>
      </c>
      <c r="W45" s="162">
        <v>0.06</v>
      </c>
      <c r="X45" s="161">
        <f>SUM(T45:W45)</f>
        <v>295.663</v>
      </c>
      <c r="Y45" s="158">
        <f t="shared" si="7"/>
        <v>-0.29119977812577147</v>
      </c>
    </row>
    <row r="46" ht="6.75" customHeight="1" thickTop="1">
      <c r="A46" s="98"/>
    </row>
    <row r="47" ht="14.25">
      <c r="A47" s="98" t="s">
        <v>50</v>
      </c>
    </row>
    <row r="48" ht="14.25">
      <c r="A48" s="105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">
    <cfRule type="cellIs" priority="6" dxfId="93" operator="lessThan" stopIfTrue="1">
      <formula>0</formula>
    </cfRule>
  </conditionalFormatting>
  <conditionalFormatting sqref="Y10:Y45 M10:M45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64"/>
  <sheetViews>
    <sheetView showGridLines="0" zoomScale="80" zoomScaleNormal="80" zoomScalePageLayoutView="0" workbookViewId="0" topLeftCell="A1">
      <selection activeCell="T61" sqref="T61:W61"/>
    </sheetView>
  </sheetViews>
  <sheetFormatPr defaultColWidth="8.00390625" defaultRowHeight="15"/>
  <cols>
    <col min="1" max="1" width="24.28125" style="105" customWidth="1"/>
    <col min="2" max="2" width="9.140625" style="105" bestFit="1" customWidth="1"/>
    <col min="3" max="3" width="9.7109375" style="105" bestFit="1" customWidth="1"/>
    <col min="4" max="4" width="8.00390625" style="105" bestFit="1" customWidth="1"/>
    <col min="5" max="5" width="9.7109375" style="105" bestFit="1" customWidth="1"/>
    <col min="6" max="6" width="9.140625" style="105" bestFit="1" customWidth="1"/>
    <col min="7" max="7" width="9.421875" style="105" customWidth="1"/>
    <col min="8" max="8" width="9.28125" style="105" bestFit="1" customWidth="1"/>
    <col min="9" max="9" width="9.7109375" style="105" bestFit="1" customWidth="1"/>
    <col min="10" max="10" width="8.140625" style="105" customWidth="1"/>
    <col min="11" max="11" width="9.00390625" style="105" customWidth="1"/>
    <col min="12" max="12" width="9.140625" style="105" customWidth="1"/>
    <col min="13" max="13" width="10.28125" style="105" bestFit="1" customWidth="1"/>
    <col min="14" max="14" width="9.28125" style="105" bestFit="1" customWidth="1"/>
    <col min="15" max="15" width="10.140625" style="105" customWidth="1"/>
    <col min="16" max="16" width="8.421875" style="105" bestFit="1" customWidth="1"/>
    <col min="17" max="17" width="9.140625" style="105" customWidth="1"/>
    <col min="18" max="19" width="9.8515625" style="105" bestFit="1" customWidth="1"/>
    <col min="20" max="20" width="10.421875" style="105" customWidth="1"/>
    <col min="21" max="21" width="10.28125" style="105" customWidth="1"/>
    <col min="22" max="22" width="8.8515625" style="105" customWidth="1"/>
    <col min="23" max="23" width="10.28125" style="105" customWidth="1"/>
    <col min="24" max="24" width="9.8515625" style="105" bestFit="1" customWidth="1"/>
    <col min="25" max="25" width="8.7109375" style="105" bestFit="1" customWidth="1"/>
    <col min="26" max="16384" width="8.00390625" style="105" customWidth="1"/>
  </cols>
  <sheetData>
    <row r="1" spans="24:25" ht="18.75" thickBot="1">
      <c r="X1" s="652" t="s">
        <v>26</v>
      </c>
      <c r="Y1" s="653"/>
    </row>
    <row r="2" ht="5.25" customHeight="1" thickBot="1"/>
    <row r="3" spans="1:25" ht="24.75" customHeight="1" thickTop="1">
      <c r="A3" s="710" t="s">
        <v>68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2"/>
    </row>
    <row r="4" spans="1:25" ht="21" customHeight="1" thickBot="1">
      <c r="A4" s="721" t="s">
        <v>42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3"/>
    </row>
    <row r="5" spans="1:25" s="157" customFormat="1" ht="15.75" customHeight="1" thickBot="1" thickTop="1">
      <c r="A5" s="657" t="s">
        <v>63</v>
      </c>
      <c r="B5" s="727" t="s">
        <v>34</v>
      </c>
      <c r="C5" s="728"/>
      <c r="D5" s="728"/>
      <c r="E5" s="728"/>
      <c r="F5" s="728"/>
      <c r="G5" s="728"/>
      <c r="H5" s="728"/>
      <c r="I5" s="728"/>
      <c r="J5" s="729"/>
      <c r="K5" s="729"/>
      <c r="L5" s="729"/>
      <c r="M5" s="730"/>
      <c r="N5" s="727" t="s">
        <v>33</v>
      </c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31"/>
    </row>
    <row r="6" spans="1:25" s="123" customFormat="1" ht="26.25" customHeight="1" thickBot="1">
      <c r="A6" s="658"/>
      <c r="B6" s="732" t="s">
        <v>155</v>
      </c>
      <c r="C6" s="733"/>
      <c r="D6" s="733"/>
      <c r="E6" s="733"/>
      <c r="F6" s="733"/>
      <c r="G6" s="713" t="s">
        <v>32</v>
      </c>
      <c r="H6" s="732" t="s">
        <v>156</v>
      </c>
      <c r="I6" s="733"/>
      <c r="J6" s="733"/>
      <c r="K6" s="733"/>
      <c r="L6" s="733"/>
      <c r="M6" s="724" t="s">
        <v>31</v>
      </c>
      <c r="N6" s="732" t="s">
        <v>157</v>
      </c>
      <c r="O6" s="733"/>
      <c r="P6" s="733"/>
      <c r="Q6" s="733"/>
      <c r="R6" s="733"/>
      <c r="S6" s="713" t="s">
        <v>32</v>
      </c>
      <c r="T6" s="732" t="s">
        <v>158</v>
      </c>
      <c r="U6" s="733"/>
      <c r="V6" s="733"/>
      <c r="W6" s="733"/>
      <c r="X6" s="733"/>
      <c r="Y6" s="718" t="s">
        <v>31</v>
      </c>
    </row>
    <row r="7" spans="1:25" s="118" customFormat="1" ht="26.25" customHeight="1">
      <c r="A7" s="659"/>
      <c r="B7" s="651" t="s">
        <v>20</v>
      </c>
      <c r="C7" s="647"/>
      <c r="D7" s="646" t="s">
        <v>19</v>
      </c>
      <c r="E7" s="647"/>
      <c r="F7" s="738" t="s">
        <v>15</v>
      </c>
      <c r="G7" s="714"/>
      <c r="H7" s="651" t="s">
        <v>20</v>
      </c>
      <c r="I7" s="647"/>
      <c r="J7" s="646" t="s">
        <v>19</v>
      </c>
      <c r="K7" s="647"/>
      <c r="L7" s="738" t="s">
        <v>15</v>
      </c>
      <c r="M7" s="725"/>
      <c r="N7" s="651" t="s">
        <v>20</v>
      </c>
      <c r="O7" s="647"/>
      <c r="P7" s="646" t="s">
        <v>19</v>
      </c>
      <c r="Q7" s="647"/>
      <c r="R7" s="738" t="s">
        <v>15</v>
      </c>
      <c r="S7" s="714"/>
      <c r="T7" s="651" t="s">
        <v>20</v>
      </c>
      <c r="U7" s="647"/>
      <c r="V7" s="646" t="s">
        <v>19</v>
      </c>
      <c r="W7" s="647"/>
      <c r="X7" s="738" t="s">
        <v>15</v>
      </c>
      <c r="Y7" s="719"/>
    </row>
    <row r="8" spans="1:25" s="153" customFormat="1" ht="27" thickBot="1">
      <c r="A8" s="660"/>
      <c r="B8" s="156" t="s">
        <v>29</v>
      </c>
      <c r="C8" s="154" t="s">
        <v>28</v>
      </c>
      <c r="D8" s="155" t="s">
        <v>29</v>
      </c>
      <c r="E8" s="154" t="s">
        <v>28</v>
      </c>
      <c r="F8" s="709"/>
      <c r="G8" s="715"/>
      <c r="H8" s="156" t="s">
        <v>29</v>
      </c>
      <c r="I8" s="154" t="s">
        <v>28</v>
      </c>
      <c r="J8" s="155" t="s">
        <v>29</v>
      </c>
      <c r="K8" s="154" t="s">
        <v>28</v>
      </c>
      <c r="L8" s="709"/>
      <c r="M8" s="726"/>
      <c r="N8" s="156" t="s">
        <v>29</v>
      </c>
      <c r="O8" s="154" t="s">
        <v>28</v>
      </c>
      <c r="P8" s="155" t="s">
        <v>29</v>
      </c>
      <c r="Q8" s="154" t="s">
        <v>28</v>
      </c>
      <c r="R8" s="709"/>
      <c r="S8" s="715"/>
      <c r="T8" s="156" t="s">
        <v>29</v>
      </c>
      <c r="U8" s="154" t="s">
        <v>28</v>
      </c>
      <c r="V8" s="155" t="s">
        <v>29</v>
      </c>
      <c r="W8" s="154" t="s">
        <v>28</v>
      </c>
      <c r="X8" s="709"/>
      <c r="Y8" s="720"/>
    </row>
    <row r="9" spans="1:25" s="107" customFormat="1" ht="18" customHeight="1" thickBot="1" thickTop="1">
      <c r="A9" s="206" t="s">
        <v>22</v>
      </c>
      <c r="B9" s="205">
        <f>B10+B24+B34+B44+B56+B61</f>
        <v>25167.995000000003</v>
      </c>
      <c r="C9" s="204">
        <f>C10+C24+C34+C44+C56+C61</f>
        <v>12809.702000000001</v>
      </c>
      <c r="D9" s="202">
        <f>D10+D24+D34+D44+D56+D61</f>
        <v>16046.46</v>
      </c>
      <c r="E9" s="203">
        <f>E10+E24+E34+E44+E56+E61</f>
        <v>5585.725000000001</v>
      </c>
      <c r="F9" s="202">
        <f aca="true" t="shared" si="0" ref="F9:F27">SUM(B9:E9)</f>
        <v>59609.882</v>
      </c>
      <c r="G9" s="214">
        <f aca="true" t="shared" si="1" ref="G9:G27">F9/$F$9</f>
        <v>1</v>
      </c>
      <c r="H9" s="205">
        <f>H10+H24+H34+H44+H56+H61</f>
        <v>25363.292</v>
      </c>
      <c r="I9" s="204">
        <f>I10+I24+I34+I44+I56+I61</f>
        <v>13478.011</v>
      </c>
      <c r="J9" s="202">
        <f>J10+J24+J34+J44+J56+J61</f>
        <v>6423.6539999999995</v>
      </c>
      <c r="K9" s="203">
        <f>K10+K24+K34+K44+K56+K61</f>
        <v>2661.1780000000003</v>
      </c>
      <c r="L9" s="202">
        <f aca="true" t="shared" si="2" ref="L9:L27">SUM(H9:K9)</f>
        <v>47926.135</v>
      </c>
      <c r="M9" s="259">
        <f aca="true" t="shared" si="3" ref="M9:M42">IF(ISERROR(F9/L9-1),"         /0",(F9/L9-1))</f>
        <v>0.2437865477781589</v>
      </c>
      <c r="N9" s="262">
        <f>N10+N24+N34+N44+N56+N61</f>
        <v>117476.72099999999</v>
      </c>
      <c r="O9" s="204">
        <f>O10+O24+O34+O44+O56+O61</f>
        <v>62759.511999999995</v>
      </c>
      <c r="P9" s="202">
        <f>P10+P24+P34+P44+P56+P61</f>
        <v>68173.137</v>
      </c>
      <c r="Q9" s="203">
        <f>Q10+Q24+Q34+Q44+Q56+Q61</f>
        <v>24728.193999999996</v>
      </c>
      <c r="R9" s="202">
        <f aca="true" t="shared" si="4" ref="R9:R27">SUM(N9:Q9)</f>
        <v>273137.564</v>
      </c>
      <c r="S9" s="275">
        <f aca="true" t="shared" si="5" ref="S9:S27">R9/$R$9</f>
        <v>1</v>
      </c>
      <c r="T9" s="205">
        <f>T10+T24+T34+T44+T56+T61</f>
        <v>133218.012</v>
      </c>
      <c r="U9" s="204">
        <f>U10+U24+U34+U44+U56+U61</f>
        <v>67188.518</v>
      </c>
      <c r="V9" s="202">
        <f>V10+V24+V34+V44+V56+V61</f>
        <v>37645.468969999994</v>
      </c>
      <c r="W9" s="203">
        <f>W10+W24+W34+W44+W56+W61</f>
        <v>11638.83</v>
      </c>
      <c r="X9" s="202">
        <f aca="true" t="shared" si="6" ref="X9:X27">SUM(T9:W9)</f>
        <v>249690.82896999994</v>
      </c>
      <c r="Y9" s="201">
        <f>IF(ISERROR(R9/X9-1),"         /0",(R9/X9-1))</f>
        <v>0.0939030685536999</v>
      </c>
    </row>
    <row r="10" spans="1:25" s="138" customFormat="1" ht="19.5" customHeight="1">
      <c r="A10" s="145" t="s">
        <v>56</v>
      </c>
      <c r="B10" s="142">
        <f>SUM(B11:B23)</f>
        <v>15214.931</v>
      </c>
      <c r="C10" s="141">
        <f>SUM(C11:C23)</f>
        <v>4194.955000000001</v>
      </c>
      <c r="D10" s="140">
        <f>SUM(D11:D23)</f>
        <v>14679.759</v>
      </c>
      <c r="E10" s="187">
        <f>SUM(E11:E23)</f>
        <v>4381.567000000001</v>
      </c>
      <c r="F10" s="140">
        <f t="shared" si="0"/>
        <v>38471.21200000001</v>
      </c>
      <c r="G10" s="143">
        <f t="shared" si="1"/>
        <v>0.645383126240713</v>
      </c>
      <c r="H10" s="142">
        <f>SUM(H11:H23)</f>
        <v>17374.839</v>
      </c>
      <c r="I10" s="141">
        <f>SUM(I11:I23)</f>
        <v>5696.063</v>
      </c>
      <c r="J10" s="140">
        <f>SUM(J11:J23)</f>
        <v>5664.657999999999</v>
      </c>
      <c r="K10" s="187">
        <f>SUM(K11:K23)</f>
        <v>2170.029</v>
      </c>
      <c r="L10" s="140">
        <f t="shared" si="2"/>
        <v>30905.589</v>
      </c>
      <c r="M10" s="260">
        <f t="shared" si="3"/>
        <v>0.24479789076338276</v>
      </c>
      <c r="N10" s="263">
        <f>SUM(N11:N23)</f>
        <v>74064.539</v>
      </c>
      <c r="O10" s="141">
        <f>SUM(O11:O23)</f>
        <v>22545.569000000003</v>
      </c>
      <c r="P10" s="140">
        <f>SUM(P11:P23)</f>
        <v>60511.90899999999</v>
      </c>
      <c r="Q10" s="187">
        <f>SUM(Q11:Q23)</f>
        <v>19716.360999999997</v>
      </c>
      <c r="R10" s="140">
        <f t="shared" si="4"/>
        <v>176838.378</v>
      </c>
      <c r="S10" s="276">
        <f t="shared" si="5"/>
        <v>0.64743338635033</v>
      </c>
      <c r="T10" s="142">
        <f>SUM(T11:T23)</f>
        <v>93679.622</v>
      </c>
      <c r="U10" s="141">
        <f>SUM(U11:U23)</f>
        <v>28928.653</v>
      </c>
      <c r="V10" s="140">
        <f>SUM(V11:V23)</f>
        <v>35127.04397</v>
      </c>
      <c r="W10" s="187">
        <f>SUM(W11:W23)</f>
        <v>10353.284</v>
      </c>
      <c r="X10" s="140">
        <f t="shared" si="6"/>
        <v>168088.60297</v>
      </c>
      <c r="Y10" s="139">
        <f aca="true" t="shared" si="7" ref="Y10:Y17">IF(ISERROR(R10/X10-1),"         /0",IF(R10/X10&gt;5,"  *  ",(R10/X10-1)))</f>
        <v>0.05205454073267313</v>
      </c>
    </row>
    <row r="11" spans="1:25" ht="19.5" customHeight="1">
      <c r="A11" s="335" t="s">
        <v>177</v>
      </c>
      <c r="B11" s="336">
        <v>8014.895</v>
      </c>
      <c r="C11" s="337">
        <v>2348.473</v>
      </c>
      <c r="D11" s="338">
        <v>145.443</v>
      </c>
      <c r="E11" s="359">
        <v>21.586</v>
      </c>
      <c r="F11" s="338">
        <f t="shared" si="0"/>
        <v>10530.396999999999</v>
      </c>
      <c r="G11" s="339">
        <f t="shared" si="1"/>
        <v>0.1766552230383546</v>
      </c>
      <c r="H11" s="336">
        <v>7432.998</v>
      </c>
      <c r="I11" s="337">
        <v>2401.39</v>
      </c>
      <c r="J11" s="338"/>
      <c r="K11" s="359"/>
      <c r="L11" s="338">
        <f t="shared" si="2"/>
        <v>9834.387999999999</v>
      </c>
      <c r="M11" s="368">
        <f t="shared" si="3"/>
        <v>0.07077298556859879</v>
      </c>
      <c r="N11" s="369">
        <v>38729.313</v>
      </c>
      <c r="O11" s="337">
        <v>11919.079999999998</v>
      </c>
      <c r="P11" s="338">
        <v>210.1</v>
      </c>
      <c r="Q11" s="359">
        <v>21.586</v>
      </c>
      <c r="R11" s="338">
        <f t="shared" si="4"/>
        <v>50880.079</v>
      </c>
      <c r="S11" s="370">
        <f t="shared" si="5"/>
        <v>0.18628004971150725</v>
      </c>
      <c r="T11" s="336">
        <v>36674.98099999999</v>
      </c>
      <c r="U11" s="337">
        <v>12292.354999999998</v>
      </c>
      <c r="V11" s="338">
        <v>2464.0099999999998</v>
      </c>
      <c r="W11" s="359">
        <v>672.561</v>
      </c>
      <c r="X11" s="338">
        <f t="shared" si="6"/>
        <v>52103.90699999999</v>
      </c>
      <c r="Y11" s="341">
        <f t="shared" si="7"/>
        <v>-0.023488219415100597</v>
      </c>
    </row>
    <row r="12" spans="1:25" ht="19.5" customHeight="1">
      <c r="A12" s="342" t="s">
        <v>209</v>
      </c>
      <c r="B12" s="343">
        <v>0</v>
      </c>
      <c r="C12" s="344">
        <v>0</v>
      </c>
      <c r="D12" s="345">
        <v>4418.417</v>
      </c>
      <c r="E12" s="362">
        <v>1646.002</v>
      </c>
      <c r="F12" s="345">
        <f t="shared" si="0"/>
        <v>6064.419</v>
      </c>
      <c r="G12" s="346">
        <f t="shared" si="1"/>
        <v>0.10173512841377542</v>
      </c>
      <c r="H12" s="343"/>
      <c r="I12" s="344"/>
      <c r="J12" s="345"/>
      <c r="K12" s="362"/>
      <c r="L12" s="345">
        <f t="shared" si="2"/>
        <v>0</v>
      </c>
      <c r="M12" s="371" t="str">
        <f t="shared" si="3"/>
        <v>         /0</v>
      </c>
      <c r="N12" s="372"/>
      <c r="O12" s="344"/>
      <c r="P12" s="345">
        <v>16933.797</v>
      </c>
      <c r="Q12" s="362">
        <v>8386.228000000001</v>
      </c>
      <c r="R12" s="345">
        <f t="shared" si="4"/>
        <v>25320.025</v>
      </c>
      <c r="S12" s="373">
        <f t="shared" si="5"/>
        <v>0.09270063271121508</v>
      </c>
      <c r="T12" s="343"/>
      <c r="U12" s="344"/>
      <c r="V12" s="345">
        <v>1575.838</v>
      </c>
      <c r="W12" s="362">
        <v>1041.666</v>
      </c>
      <c r="X12" s="345">
        <f t="shared" si="6"/>
        <v>2617.504</v>
      </c>
      <c r="Y12" s="348" t="str">
        <f t="shared" si="7"/>
        <v>  *  </v>
      </c>
    </row>
    <row r="13" spans="1:25" ht="19.5" customHeight="1">
      <c r="A13" s="342" t="s">
        <v>210</v>
      </c>
      <c r="B13" s="343">
        <v>2438.627</v>
      </c>
      <c r="C13" s="344">
        <v>655.065</v>
      </c>
      <c r="D13" s="345">
        <v>1573.879</v>
      </c>
      <c r="E13" s="362">
        <v>478.631</v>
      </c>
      <c r="F13" s="345">
        <f t="shared" si="0"/>
        <v>5146.202</v>
      </c>
      <c r="G13" s="346">
        <f t="shared" si="1"/>
        <v>0.08633135693843515</v>
      </c>
      <c r="H13" s="343">
        <v>2004.718</v>
      </c>
      <c r="I13" s="344">
        <v>754.5060000000001</v>
      </c>
      <c r="J13" s="345">
        <v>1036.331</v>
      </c>
      <c r="K13" s="362">
        <v>231.19599999999997</v>
      </c>
      <c r="L13" s="345">
        <f t="shared" si="2"/>
        <v>4026.751</v>
      </c>
      <c r="M13" s="371">
        <f t="shared" si="3"/>
        <v>0.27800353187967164</v>
      </c>
      <c r="N13" s="372">
        <v>10935.021</v>
      </c>
      <c r="O13" s="344">
        <v>3157.216</v>
      </c>
      <c r="P13" s="345">
        <v>6249.438999999999</v>
      </c>
      <c r="Q13" s="362">
        <v>1616.6440000000002</v>
      </c>
      <c r="R13" s="345">
        <f t="shared" si="4"/>
        <v>21958.32</v>
      </c>
      <c r="S13" s="373">
        <f t="shared" si="5"/>
        <v>0.08039289681883521</v>
      </c>
      <c r="T13" s="343">
        <v>10906.523000000001</v>
      </c>
      <c r="U13" s="344">
        <v>3631.3060000000005</v>
      </c>
      <c r="V13" s="345">
        <v>6901.243</v>
      </c>
      <c r="W13" s="362">
        <v>1655.402</v>
      </c>
      <c r="X13" s="345">
        <f t="shared" si="6"/>
        <v>23094.474000000002</v>
      </c>
      <c r="Y13" s="348">
        <f t="shared" si="7"/>
        <v>-0.049195924531556856</v>
      </c>
    </row>
    <row r="14" spans="1:25" ht="19.5" customHeight="1">
      <c r="A14" s="342" t="s">
        <v>211</v>
      </c>
      <c r="B14" s="343">
        <v>0</v>
      </c>
      <c r="C14" s="344">
        <v>0</v>
      </c>
      <c r="D14" s="345">
        <v>3951.982</v>
      </c>
      <c r="E14" s="362">
        <v>902.5360000000001</v>
      </c>
      <c r="F14" s="345">
        <f t="shared" si="0"/>
        <v>4854.518</v>
      </c>
      <c r="G14" s="346">
        <f t="shared" si="1"/>
        <v>0.08143814141420377</v>
      </c>
      <c r="H14" s="343"/>
      <c r="I14" s="344"/>
      <c r="J14" s="345">
        <v>2332.1369999999997</v>
      </c>
      <c r="K14" s="362">
        <v>950.24</v>
      </c>
      <c r="L14" s="345">
        <f t="shared" si="2"/>
        <v>3282.3769999999995</v>
      </c>
      <c r="M14" s="371">
        <f t="shared" si="3"/>
        <v>0.4789641774847926</v>
      </c>
      <c r="N14" s="372"/>
      <c r="O14" s="344"/>
      <c r="P14" s="345">
        <v>15568.432</v>
      </c>
      <c r="Q14" s="362">
        <v>4666.276</v>
      </c>
      <c r="R14" s="345">
        <f t="shared" si="4"/>
        <v>20234.708</v>
      </c>
      <c r="S14" s="373">
        <f t="shared" si="5"/>
        <v>0.07408247955231818</v>
      </c>
      <c r="T14" s="343"/>
      <c r="U14" s="344"/>
      <c r="V14" s="345">
        <v>14960.032</v>
      </c>
      <c r="W14" s="362">
        <v>4131.919</v>
      </c>
      <c r="X14" s="345">
        <f t="shared" si="6"/>
        <v>19091.951</v>
      </c>
      <c r="Y14" s="348">
        <f t="shared" si="7"/>
        <v>0.059855433318469986</v>
      </c>
    </row>
    <row r="15" spans="1:25" ht="19.5" customHeight="1">
      <c r="A15" s="342" t="s">
        <v>213</v>
      </c>
      <c r="B15" s="343">
        <v>2002.9540000000002</v>
      </c>
      <c r="C15" s="344">
        <v>133.905</v>
      </c>
      <c r="D15" s="345">
        <v>0</v>
      </c>
      <c r="E15" s="362">
        <v>0</v>
      </c>
      <c r="F15" s="345">
        <f t="shared" si="0"/>
        <v>2136.8590000000004</v>
      </c>
      <c r="G15" s="346">
        <f t="shared" si="1"/>
        <v>0.03584739523557521</v>
      </c>
      <c r="H15" s="343">
        <v>1742.684</v>
      </c>
      <c r="I15" s="344">
        <v>200.20499999999998</v>
      </c>
      <c r="J15" s="345"/>
      <c r="K15" s="362"/>
      <c r="L15" s="345">
        <f t="shared" si="2"/>
        <v>1942.889</v>
      </c>
      <c r="M15" s="371">
        <f t="shared" si="3"/>
        <v>0.09983586298548208</v>
      </c>
      <c r="N15" s="372">
        <v>7710.9890000000005</v>
      </c>
      <c r="O15" s="344">
        <v>626.9490000000001</v>
      </c>
      <c r="P15" s="345"/>
      <c r="Q15" s="362"/>
      <c r="R15" s="345">
        <f t="shared" si="4"/>
        <v>8337.938</v>
      </c>
      <c r="S15" s="373">
        <f t="shared" si="5"/>
        <v>0.030526515203159677</v>
      </c>
      <c r="T15" s="343">
        <v>12205.175000000001</v>
      </c>
      <c r="U15" s="344">
        <v>1191.043</v>
      </c>
      <c r="V15" s="345"/>
      <c r="W15" s="362"/>
      <c r="X15" s="345">
        <f t="shared" si="6"/>
        <v>13396.218</v>
      </c>
      <c r="Y15" s="348">
        <f t="shared" si="7"/>
        <v>-0.3775901526833917</v>
      </c>
    </row>
    <row r="16" spans="1:25" ht="19.5" customHeight="1">
      <c r="A16" s="342" t="s">
        <v>214</v>
      </c>
      <c r="B16" s="343">
        <v>0</v>
      </c>
      <c r="C16" s="344">
        <v>0</v>
      </c>
      <c r="D16" s="345">
        <v>1578.523</v>
      </c>
      <c r="E16" s="362">
        <v>397.139</v>
      </c>
      <c r="F16" s="345">
        <f aca="true" t="shared" si="8" ref="F16:F23">SUM(B16:E16)</f>
        <v>1975.6619999999998</v>
      </c>
      <c r="G16" s="346">
        <f>F16/$F$9</f>
        <v>0.033143195955328345</v>
      </c>
      <c r="H16" s="343"/>
      <c r="I16" s="344"/>
      <c r="J16" s="345">
        <v>819.147</v>
      </c>
      <c r="K16" s="362">
        <v>189.72</v>
      </c>
      <c r="L16" s="345">
        <f aca="true" t="shared" si="9" ref="L16:L23">SUM(H16:K16)</f>
        <v>1008.8670000000001</v>
      </c>
      <c r="M16" s="371">
        <f aca="true" t="shared" si="10" ref="M16:M23">IF(ISERROR(F16/L16-1),"         /0",(F16/L16-1))</f>
        <v>0.9582977736411238</v>
      </c>
      <c r="N16" s="372"/>
      <c r="O16" s="344"/>
      <c r="P16" s="345">
        <v>6681.647</v>
      </c>
      <c r="Q16" s="362">
        <v>1434.565</v>
      </c>
      <c r="R16" s="345">
        <f aca="true" t="shared" si="11" ref="R16:R23">SUM(N16:Q16)</f>
        <v>8116.2119999999995</v>
      </c>
      <c r="S16" s="373">
        <f>R16/$R$9</f>
        <v>0.029714741103863688</v>
      </c>
      <c r="T16" s="343"/>
      <c r="U16" s="344"/>
      <c r="V16" s="345">
        <v>1789.819</v>
      </c>
      <c r="W16" s="362">
        <v>363.994</v>
      </c>
      <c r="X16" s="345">
        <f aca="true" t="shared" si="12" ref="X16:X23">SUM(T16:W16)</f>
        <v>2153.813</v>
      </c>
      <c r="Y16" s="348">
        <f t="shared" si="7"/>
        <v>2.768299290606937</v>
      </c>
    </row>
    <row r="17" spans="1:25" ht="19.5" customHeight="1">
      <c r="A17" s="342" t="s">
        <v>212</v>
      </c>
      <c r="B17" s="343">
        <v>0</v>
      </c>
      <c r="C17" s="344">
        <v>0</v>
      </c>
      <c r="D17" s="345">
        <v>1479.2849999999999</v>
      </c>
      <c r="E17" s="362">
        <v>357.045</v>
      </c>
      <c r="F17" s="345">
        <f t="shared" si="8"/>
        <v>1836.33</v>
      </c>
      <c r="G17" s="346">
        <f>F17/$F$9</f>
        <v>0.03080579827351445</v>
      </c>
      <c r="H17" s="343"/>
      <c r="I17" s="344"/>
      <c r="J17" s="345"/>
      <c r="K17" s="362"/>
      <c r="L17" s="345">
        <f t="shared" si="9"/>
        <v>0</v>
      </c>
      <c r="M17" s="371" t="str">
        <f t="shared" si="10"/>
        <v>         /0</v>
      </c>
      <c r="N17" s="372"/>
      <c r="O17" s="344"/>
      <c r="P17" s="345">
        <v>3663.2839999999997</v>
      </c>
      <c r="Q17" s="362">
        <v>661.406</v>
      </c>
      <c r="R17" s="345">
        <f t="shared" si="11"/>
        <v>4324.69</v>
      </c>
      <c r="S17" s="373">
        <f>R17/$R$9</f>
        <v>0.015833376913327087</v>
      </c>
      <c r="T17" s="343"/>
      <c r="U17" s="344"/>
      <c r="V17" s="345"/>
      <c r="W17" s="362"/>
      <c r="X17" s="345">
        <f t="shared" si="12"/>
        <v>0</v>
      </c>
      <c r="Y17" s="348" t="str">
        <f t="shared" si="7"/>
        <v>         /0</v>
      </c>
    </row>
    <row r="18" spans="1:25" ht="19.5" customHeight="1">
      <c r="A18" s="342" t="s">
        <v>159</v>
      </c>
      <c r="B18" s="343">
        <v>997.116</v>
      </c>
      <c r="C18" s="344">
        <v>474.845</v>
      </c>
      <c r="D18" s="345">
        <v>0</v>
      </c>
      <c r="E18" s="362">
        <v>0</v>
      </c>
      <c r="F18" s="345">
        <f t="shared" si="8"/>
        <v>1471.961</v>
      </c>
      <c r="G18" s="346">
        <f aca="true" t="shared" si="13" ref="G18:G23">F18/$F$9</f>
        <v>0.024693237943332953</v>
      </c>
      <c r="H18" s="343">
        <v>827.0840000000001</v>
      </c>
      <c r="I18" s="344">
        <v>391.291</v>
      </c>
      <c r="J18" s="345">
        <v>0</v>
      </c>
      <c r="K18" s="362">
        <v>0</v>
      </c>
      <c r="L18" s="345">
        <f t="shared" si="9"/>
        <v>1218.375</v>
      </c>
      <c r="M18" s="371">
        <f t="shared" si="10"/>
        <v>0.20813460551964713</v>
      </c>
      <c r="N18" s="372">
        <v>4740.541999999999</v>
      </c>
      <c r="O18" s="344">
        <v>2352.3480000000004</v>
      </c>
      <c r="P18" s="345">
        <v>0</v>
      </c>
      <c r="Q18" s="362">
        <v>0</v>
      </c>
      <c r="R18" s="345">
        <f t="shared" si="11"/>
        <v>7092.889999999999</v>
      </c>
      <c r="S18" s="373">
        <f aca="true" t="shared" si="14" ref="S18:S23">R18/$R$9</f>
        <v>0.025968196743528103</v>
      </c>
      <c r="T18" s="343">
        <v>4181.347</v>
      </c>
      <c r="U18" s="344">
        <v>2142.9339999999997</v>
      </c>
      <c r="V18" s="345">
        <v>0</v>
      </c>
      <c r="W18" s="362">
        <v>0</v>
      </c>
      <c r="X18" s="345">
        <f t="shared" si="12"/>
        <v>6324.280999999999</v>
      </c>
      <c r="Y18" s="348">
        <f aca="true" t="shared" si="15" ref="Y18:Y27">IF(ISERROR(R18/X18-1),"         /0",IF(R18/X18&gt;5,"  *  ",(R18/X18-1)))</f>
        <v>0.12153302486084994</v>
      </c>
    </row>
    <row r="19" spans="1:25" ht="19.5" customHeight="1">
      <c r="A19" s="342" t="s">
        <v>215</v>
      </c>
      <c r="B19" s="343">
        <v>1407.69</v>
      </c>
      <c r="C19" s="344">
        <v>0</v>
      </c>
      <c r="D19" s="345">
        <v>0</v>
      </c>
      <c r="E19" s="362">
        <v>0</v>
      </c>
      <c r="F19" s="345">
        <f t="shared" si="8"/>
        <v>1407.69</v>
      </c>
      <c r="G19" s="346">
        <f t="shared" si="13"/>
        <v>0.02361504423041804</v>
      </c>
      <c r="H19" s="343">
        <v>1066.445</v>
      </c>
      <c r="I19" s="344"/>
      <c r="J19" s="345"/>
      <c r="K19" s="362"/>
      <c r="L19" s="345">
        <f t="shared" si="9"/>
        <v>1066.445</v>
      </c>
      <c r="M19" s="371">
        <f t="shared" si="10"/>
        <v>0.3199836841093542</v>
      </c>
      <c r="N19" s="372">
        <v>6315.47</v>
      </c>
      <c r="O19" s="344">
        <v>0.054</v>
      </c>
      <c r="P19" s="345"/>
      <c r="Q19" s="362"/>
      <c r="R19" s="345">
        <f t="shared" si="11"/>
        <v>6315.524</v>
      </c>
      <c r="S19" s="373">
        <f t="shared" si="14"/>
        <v>0.023122136360562987</v>
      </c>
      <c r="T19" s="343">
        <v>5396.161000000001</v>
      </c>
      <c r="U19" s="344"/>
      <c r="V19" s="345"/>
      <c r="W19" s="362"/>
      <c r="X19" s="345">
        <f t="shared" si="12"/>
        <v>5396.161000000001</v>
      </c>
      <c r="Y19" s="348">
        <f t="shared" si="15"/>
        <v>0.1703735303672369</v>
      </c>
    </row>
    <row r="20" spans="1:25" ht="19.5" customHeight="1">
      <c r="A20" s="342" t="s">
        <v>218</v>
      </c>
      <c r="B20" s="343">
        <v>0</v>
      </c>
      <c r="C20" s="344">
        <v>0</v>
      </c>
      <c r="D20" s="345">
        <v>851.066</v>
      </c>
      <c r="E20" s="362">
        <v>165.164</v>
      </c>
      <c r="F20" s="345">
        <f t="shared" si="8"/>
        <v>1016.23</v>
      </c>
      <c r="G20" s="346">
        <f>F20/$F$9</f>
        <v>0.01704801227420648</v>
      </c>
      <c r="H20" s="343"/>
      <c r="I20" s="344"/>
      <c r="J20" s="345"/>
      <c r="K20" s="362"/>
      <c r="L20" s="345">
        <f t="shared" si="9"/>
        <v>0</v>
      </c>
      <c r="M20" s="371" t="str">
        <f t="shared" si="10"/>
        <v>         /0</v>
      </c>
      <c r="N20" s="372"/>
      <c r="O20" s="344"/>
      <c r="P20" s="345">
        <v>2707.182</v>
      </c>
      <c r="Q20" s="362">
        <v>636.407</v>
      </c>
      <c r="R20" s="345">
        <f t="shared" si="11"/>
        <v>3343.589</v>
      </c>
      <c r="S20" s="373">
        <f>R20/$R$9</f>
        <v>0.012241410339297014</v>
      </c>
      <c r="T20" s="343"/>
      <c r="U20" s="344"/>
      <c r="V20" s="345"/>
      <c r="W20" s="362"/>
      <c r="X20" s="345">
        <f t="shared" si="12"/>
        <v>0</v>
      </c>
      <c r="Y20" s="348" t="str">
        <f t="shared" si="15"/>
        <v>         /0</v>
      </c>
    </row>
    <row r="21" spans="1:25" ht="19.5" customHeight="1">
      <c r="A21" s="342" t="s">
        <v>198</v>
      </c>
      <c r="B21" s="343">
        <v>48.635</v>
      </c>
      <c r="C21" s="344">
        <v>123.648</v>
      </c>
      <c r="D21" s="345">
        <v>241.524</v>
      </c>
      <c r="E21" s="362">
        <v>138.872</v>
      </c>
      <c r="F21" s="345">
        <f t="shared" si="8"/>
        <v>552.6790000000001</v>
      </c>
      <c r="G21" s="346">
        <f t="shared" si="13"/>
        <v>0.009271600302782014</v>
      </c>
      <c r="H21" s="343">
        <v>153.986</v>
      </c>
      <c r="I21" s="344">
        <v>131.806</v>
      </c>
      <c r="J21" s="345"/>
      <c r="K21" s="362"/>
      <c r="L21" s="345">
        <f t="shared" si="9"/>
        <v>285.79200000000003</v>
      </c>
      <c r="M21" s="371">
        <f t="shared" si="10"/>
        <v>0.933850492665995</v>
      </c>
      <c r="N21" s="372">
        <v>172.91</v>
      </c>
      <c r="O21" s="344">
        <v>390.576</v>
      </c>
      <c r="P21" s="345">
        <v>1179.136</v>
      </c>
      <c r="Q21" s="362">
        <v>516.188</v>
      </c>
      <c r="R21" s="345">
        <f t="shared" si="11"/>
        <v>2258.81</v>
      </c>
      <c r="S21" s="373">
        <f t="shared" si="14"/>
        <v>0.008269862141700874</v>
      </c>
      <c r="T21" s="343">
        <v>460.24199999999996</v>
      </c>
      <c r="U21" s="344">
        <v>437.22800000000007</v>
      </c>
      <c r="V21" s="345"/>
      <c r="W21" s="362"/>
      <c r="X21" s="345">
        <f t="shared" si="12"/>
        <v>897.47</v>
      </c>
      <c r="Y21" s="348">
        <f t="shared" si="15"/>
        <v>1.5168640734509231</v>
      </c>
    </row>
    <row r="22" spans="1:25" ht="19.5" customHeight="1">
      <c r="A22" s="342" t="s">
        <v>222</v>
      </c>
      <c r="B22" s="343">
        <v>0</v>
      </c>
      <c r="C22" s="344">
        <v>0</v>
      </c>
      <c r="D22" s="345">
        <v>97.376</v>
      </c>
      <c r="E22" s="362">
        <v>271.24199999999996</v>
      </c>
      <c r="F22" s="345">
        <f t="shared" si="8"/>
        <v>368.61799999999994</v>
      </c>
      <c r="G22" s="346">
        <f t="shared" si="13"/>
        <v>0.006183840457862338</v>
      </c>
      <c r="H22" s="343"/>
      <c r="I22" s="344"/>
      <c r="J22" s="345"/>
      <c r="K22" s="362"/>
      <c r="L22" s="345">
        <f t="shared" si="9"/>
        <v>0</v>
      </c>
      <c r="M22" s="371" t="str">
        <f t="shared" si="10"/>
        <v>         /0</v>
      </c>
      <c r="N22" s="372"/>
      <c r="O22" s="344"/>
      <c r="P22" s="345">
        <v>358.98900000000003</v>
      </c>
      <c r="Q22" s="362">
        <v>1103.455</v>
      </c>
      <c r="R22" s="345">
        <f t="shared" si="11"/>
        <v>1462.444</v>
      </c>
      <c r="S22" s="373">
        <f t="shared" si="14"/>
        <v>0.005354239741260927</v>
      </c>
      <c r="T22" s="343"/>
      <c r="U22" s="344"/>
      <c r="V22" s="345"/>
      <c r="W22" s="362"/>
      <c r="X22" s="345">
        <f t="shared" si="12"/>
        <v>0</v>
      </c>
      <c r="Y22" s="348" t="str">
        <f t="shared" si="15"/>
        <v>         /0</v>
      </c>
    </row>
    <row r="23" spans="1:25" ht="19.5" customHeight="1" thickBot="1">
      <c r="A23" s="342" t="s">
        <v>173</v>
      </c>
      <c r="B23" s="343">
        <v>305.01399999999995</v>
      </c>
      <c r="C23" s="344">
        <v>459.01899999999995</v>
      </c>
      <c r="D23" s="345">
        <v>342.264</v>
      </c>
      <c r="E23" s="362">
        <v>3.35</v>
      </c>
      <c r="F23" s="345">
        <f t="shared" si="8"/>
        <v>1109.647</v>
      </c>
      <c r="G23" s="346">
        <f t="shared" si="13"/>
        <v>0.01861515176292414</v>
      </c>
      <c r="H23" s="343">
        <v>4146.924</v>
      </c>
      <c r="I23" s="344">
        <v>1816.8649999999998</v>
      </c>
      <c r="J23" s="345">
        <v>1477.0430000000001</v>
      </c>
      <c r="K23" s="362">
        <v>798.873</v>
      </c>
      <c r="L23" s="345">
        <f t="shared" si="9"/>
        <v>8239.705</v>
      </c>
      <c r="M23" s="371">
        <f t="shared" si="10"/>
        <v>-0.8653292805992447</v>
      </c>
      <c r="N23" s="372">
        <v>5460.294</v>
      </c>
      <c r="O23" s="344">
        <v>4099.346</v>
      </c>
      <c r="P23" s="345">
        <v>6959.902999999999</v>
      </c>
      <c r="Q23" s="362">
        <v>673.606</v>
      </c>
      <c r="R23" s="345">
        <f t="shared" si="11"/>
        <v>17193.148999999998</v>
      </c>
      <c r="S23" s="373">
        <f t="shared" si="14"/>
        <v>0.06294684900975392</v>
      </c>
      <c r="T23" s="343">
        <v>23855.193</v>
      </c>
      <c r="U23" s="344">
        <v>9233.787</v>
      </c>
      <c r="V23" s="345">
        <v>7436.101970000001</v>
      </c>
      <c r="W23" s="362">
        <v>2487.742</v>
      </c>
      <c r="X23" s="345">
        <f t="shared" si="12"/>
        <v>43012.82397</v>
      </c>
      <c r="Y23" s="348">
        <f t="shared" si="15"/>
        <v>-0.6002785352574933</v>
      </c>
    </row>
    <row r="24" spans="1:25" s="138" customFormat="1" ht="19.5" customHeight="1">
      <c r="A24" s="145" t="s">
        <v>55</v>
      </c>
      <c r="B24" s="142">
        <f>SUM(B25:B33)</f>
        <v>4083.8900000000003</v>
      </c>
      <c r="C24" s="141">
        <f>SUM(C25:C33)</f>
        <v>4363.340000000001</v>
      </c>
      <c r="D24" s="140">
        <f>SUM(D25:D33)</f>
        <v>435.273</v>
      </c>
      <c r="E24" s="187">
        <f>SUM(E25:E33)</f>
        <v>325.288</v>
      </c>
      <c r="F24" s="140">
        <f t="shared" si="0"/>
        <v>9207.791000000001</v>
      </c>
      <c r="G24" s="143">
        <f t="shared" si="1"/>
        <v>0.15446752603871958</v>
      </c>
      <c r="H24" s="142">
        <f>SUM(H25:H33)</f>
        <v>3644.929</v>
      </c>
      <c r="I24" s="141">
        <f>SUM(I25:I33)</f>
        <v>3852.1440000000002</v>
      </c>
      <c r="J24" s="140">
        <f>SUM(J25:J33)</f>
        <v>349.045</v>
      </c>
      <c r="K24" s="187">
        <f>SUM(K25:K33)</f>
        <v>186.175</v>
      </c>
      <c r="L24" s="140">
        <f t="shared" si="2"/>
        <v>8032.293000000001</v>
      </c>
      <c r="M24" s="260">
        <f t="shared" si="3"/>
        <v>0.1463465040431171</v>
      </c>
      <c r="N24" s="263">
        <f>SUM(N25:N33)</f>
        <v>17071.553999999996</v>
      </c>
      <c r="O24" s="141">
        <f>SUM(O25:O33)</f>
        <v>19401.863</v>
      </c>
      <c r="P24" s="140">
        <f>SUM(P25:P33)</f>
        <v>2449.944</v>
      </c>
      <c r="Q24" s="187">
        <f>SUM(Q25:Q33)</f>
        <v>1465.2300000000002</v>
      </c>
      <c r="R24" s="140">
        <f t="shared" si="4"/>
        <v>40388.59100000001</v>
      </c>
      <c r="S24" s="276">
        <f t="shared" si="5"/>
        <v>0.1478690459434573</v>
      </c>
      <c r="T24" s="142">
        <f>SUM(T25:T33)</f>
        <v>17642.965</v>
      </c>
      <c r="U24" s="141">
        <f>SUM(U25:U33)</f>
        <v>21083.683</v>
      </c>
      <c r="V24" s="140">
        <f>SUM(V25:V33)</f>
        <v>1099.537</v>
      </c>
      <c r="W24" s="187">
        <f>SUM(W25:W33)</f>
        <v>538.2760000000001</v>
      </c>
      <c r="X24" s="140">
        <f t="shared" si="6"/>
        <v>40364.460999999996</v>
      </c>
      <c r="Y24" s="139">
        <f t="shared" si="15"/>
        <v>0.0005978031020905661</v>
      </c>
    </row>
    <row r="25" spans="1:25" ht="19.5" customHeight="1">
      <c r="A25" s="335" t="s">
        <v>177</v>
      </c>
      <c r="B25" s="336">
        <v>947.4540000000001</v>
      </c>
      <c r="C25" s="337">
        <v>2009.2840000000003</v>
      </c>
      <c r="D25" s="338">
        <v>0.814</v>
      </c>
      <c r="E25" s="359">
        <v>77.47</v>
      </c>
      <c r="F25" s="338">
        <f t="shared" si="0"/>
        <v>3035.022</v>
      </c>
      <c r="G25" s="339">
        <f t="shared" si="1"/>
        <v>0.05091474598121164</v>
      </c>
      <c r="H25" s="336">
        <v>1183.7430000000002</v>
      </c>
      <c r="I25" s="337">
        <v>1586.8210000000001</v>
      </c>
      <c r="J25" s="338"/>
      <c r="K25" s="337"/>
      <c r="L25" s="338">
        <f t="shared" si="2"/>
        <v>2770.5640000000003</v>
      </c>
      <c r="M25" s="368">
        <f t="shared" si="3"/>
        <v>0.09545276701783445</v>
      </c>
      <c r="N25" s="369">
        <v>4841.8640000000005</v>
      </c>
      <c r="O25" s="337">
        <v>7983.335</v>
      </c>
      <c r="P25" s="338">
        <v>171.771</v>
      </c>
      <c r="Q25" s="337">
        <v>249.422</v>
      </c>
      <c r="R25" s="338">
        <f t="shared" si="4"/>
        <v>13246.392000000002</v>
      </c>
      <c r="S25" s="370">
        <f t="shared" si="5"/>
        <v>0.048497144830653906</v>
      </c>
      <c r="T25" s="336">
        <v>5979.950000000001</v>
      </c>
      <c r="U25" s="337">
        <v>6969.556999999999</v>
      </c>
      <c r="V25" s="338">
        <v>238.555</v>
      </c>
      <c r="W25" s="359">
        <v>20.285</v>
      </c>
      <c r="X25" s="338">
        <f t="shared" si="6"/>
        <v>13208.347</v>
      </c>
      <c r="Y25" s="341">
        <f t="shared" si="15"/>
        <v>0.002880375568570459</v>
      </c>
    </row>
    <row r="26" spans="1:25" ht="19.5" customHeight="1">
      <c r="A26" s="342" t="s">
        <v>159</v>
      </c>
      <c r="B26" s="343">
        <v>1554.9660000000001</v>
      </c>
      <c r="C26" s="344">
        <v>965.8060000000002</v>
      </c>
      <c r="D26" s="345">
        <v>0</v>
      </c>
      <c r="E26" s="362">
        <v>0</v>
      </c>
      <c r="F26" s="345">
        <f t="shared" si="0"/>
        <v>2520.7720000000004</v>
      </c>
      <c r="G26" s="346">
        <f t="shared" si="1"/>
        <v>0.04228782066704981</v>
      </c>
      <c r="H26" s="343">
        <v>989.529</v>
      </c>
      <c r="I26" s="344">
        <v>646.0519999999999</v>
      </c>
      <c r="J26" s="345">
        <v>0</v>
      </c>
      <c r="K26" s="344">
        <v>0</v>
      </c>
      <c r="L26" s="345">
        <f t="shared" si="2"/>
        <v>1635.581</v>
      </c>
      <c r="M26" s="371">
        <f t="shared" si="3"/>
        <v>0.5412089037473538</v>
      </c>
      <c r="N26" s="372">
        <v>6185.020999999999</v>
      </c>
      <c r="O26" s="344">
        <v>4763.911000000001</v>
      </c>
      <c r="P26" s="345">
        <v>0</v>
      </c>
      <c r="Q26" s="344">
        <v>0</v>
      </c>
      <c r="R26" s="345">
        <f t="shared" si="4"/>
        <v>10948.932</v>
      </c>
      <c r="S26" s="373">
        <f t="shared" si="5"/>
        <v>0.04008577890077397</v>
      </c>
      <c r="T26" s="343">
        <v>4881.863</v>
      </c>
      <c r="U26" s="344">
        <v>4936.504999999999</v>
      </c>
      <c r="V26" s="345">
        <v>0</v>
      </c>
      <c r="W26" s="344">
        <v>0</v>
      </c>
      <c r="X26" s="345">
        <f t="shared" si="6"/>
        <v>9818.367999999999</v>
      </c>
      <c r="Y26" s="348">
        <f t="shared" si="15"/>
        <v>0.1151478534925563</v>
      </c>
    </row>
    <row r="27" spans="1:25" ht="19.5" customHeight="1">
      <c r="A27" s="342" t="s">
        <v>181</v>
      </c>
      <c r="B27" s="343">
        <v>476.179</v>
      </c>
      <c r="C27" s="344">
        <v>229.331</v>
      </c>
      <c r="D27" s="345">
        <v>0</v>
      </c>
      <c r="E27" s="362">
        <v>0</v>
      </c>
      <c r="F27" s="345">
        <f t="shared" si="0"/>
        <v>705.51</v>
      </c>
      <c r="G27" s="346">
        <f t="shared" si="1"/>
        <v>0.011835453725608784</v>
      </c>
      <c r="H27" s="343">
        <v>470.263</v>
      </c>
      <c r="I27" s="344">
        <v>457.798</v>
      </c>
      <c r="J27" s="345"/>
      <c r="K27" s="344"/>
      <c r="L27" s="345">
        <f t="shared" si="2"/>
        <v>928.0609999999999</v>
      </c>
      <c r="M27" s="371">
        <f t="shared" si="3"/>
        <v>-0.2398021250758301</v>
      </c>
      <c r="N27" s="372">
        <v>1757.3559999999998</v>
      </c>
      <c r="O27" s="344">
        <v>1432.099</v>
      </c>
      <c r="P27" s="345"/>
      <c r="Q27" s="344"/>
      <c r="R27" s="345">
        <f t="shared" si="4"/>
        <v>3189.455</v>
      </c>
      <c r="S27" s="373">
        <f t="shared" si="5"/>
        <v>0.011677101286588321</v>
      </c>
      <c r="T27" s="343">
        <v>2007.953</v>
      </c>
      <c r="U27" s="344">
        <v>3738.2760000000007</v>
      </c>
      <c r="V27" s="345"/>
      <c r="W27" s="344"/>
      <c r="X27" s="345">
        <f t="shared" si="6"/>
        <v>5746.229000000001</v>
      </c>
      <c r="Y27" s="348">
        <f t="shared" si="15"/>
        <v>-0.44494815643442</v>
      </c>
    </row>
    <row r="28" spans="1:25" ht="19.5" customHeight="1">
      <c r="A28" s="342" t="s">
        <v>186</v>
      </c>
      <c r="B28" s="343">
        <v>306.693</v>
      </c>
      <c r="C28" s="344">
        <v>189.815</v>
      </c>
      <c r="D28" s="345">
        <v>0</v>
      </c>
      <c r="E28" s="362">
        <v>0</v>
      </c>
      <c r="F28" s="345">
        <f aca="true" t="shared" si="16" ref="F28:F33">SUM(B28:E28)</f>
        <v>496.508</v>
      </c>
      <c r="G28" s="346">
        <f aca="true" t="shared" si="17" ref="G28:G33">F28/$F$9</f>
        <v>0.00832929009992001</v>
      </c>
      <c r="H28" s="343">
        <v>80.64</v>
      </c>
      <c r="I28" s="344">
        <v>52.559</v>
      </c>
      <c r="J28" s="345">
        <v>6.735</v>
      </c>
      <c r="K28" s="344">
        <v>8.305</v>
      </c>
      <c r="L28" s="345">
        <f aca="true" t="shared" si="18" ref="L28:L33">SUM(H28:K28)</f>
        <v>148.23900000000003</v>
      </c>
      <c r="M28" s="371">
        <f aca="true" t="shared" si="19" ref="M28:M33">IF(ISERROR(F28/L28-1),"         /0",(F28/L28-1))</f>
        <v>2.3493749957838346</v>
      </c>
      <c r="N28" s="372">
        <v>1119.851</v>
      </c>
      <c r="O28" s="344">
        <v>1069.229</v>
      </c>
      <c r="P28" s="345"/>
      <c r="Q28" s="344"/>
      <c r="R28" s="345">
        <f aca="true" t="shared" si="20" ref="R28:R33">SUM(N28:Q28)</f>
        <v>2189.08</v>
      </c>
      <c r="S28" s="373">
        <f aca="true" t="shared" si="21" ref="S28:S33">R28/$R$9</f>
        <v>0.008014569537568256</v>
      </c>
      <c r="T28" s="343">
        <v>315.75699999999995</v>
      </c>
      <c r="U28" s="344">
        <v>234.60999999999999</v>
      </c>
      <c r="V28" s="345">
        <v>6.735</v>
      </c>
      <c r="W28" s="344">
        <v>22.814</v>
      </c>
      <c r="X28" s="345">
        <f aca="true" t="shared" si="22" ref="X28:X33">SUM(T28:W28)</f>
        <v>579.9159999999999</v>
      </c>
      <c r="Y28" s="348">
        <f aca="true" t="shared" si="23" ref="Y28:Y33">IF(ISERROR(R28/X28-1),"         /0",IF(R28/X28&gt;5,"  *  ",(R28/X28-1)))</f>
        <v>2.7748225605087637</v>
      </c>
    </row>
    <row r="29" spans="1:25" ht="19.5" customHeight="1">
      <c r="A29" s="342" t="s">
        <v>175</v>
      </c>
      <c r="B29" s="343">
        <v>222.311</v>
      </c>
      <c r="C29" s="344">
        <v>154.47</v>
      </c>
      <c r="D29" s="345">
        <v>0</v>
      </c>
      <c r="E29" s="362">
        <v>0</v>
      </c>
      <c r="F29" s="345">
        <f t="shared" si="16"/>
        <v>376.781</v>
      </c>
      <c r="G29" s="346">
        <f t="shared" si="17"/>
        <v>0.006320780839660109</v>
      </c>
      <c r="H29" s="343">
        <v>160.235</v>
      </c>
      <c r="I29" s="344">
        <v>60.631</v>
      </c>
      <c r="J29" s="345"/>
      <c r="K29" s="344"/>
      <c r="L29" s="345">
        <f t="shared" si="18"/>
        <v>220.866</v>
      </c>
      <c r="M29" s="371">
        <f t="shared" si="19"/>
        <v>0.7059257649434498</v>
      </c>
      <c r="N29" s="372">
        <v>819.018</v>
      </c>
      <c r="O29" s="344">
        <v>538.6129999999999</v>
      </c>
      <c r="P29" s="345">
        <v>73.508</v>
      </c>
      <c r="Q29" s="344">
        <v>51.383</v>
      </c>
      <c r="R29" s="345">
        <f t="shared" si="20"/>
        <v>1482.522</v>
      </c>
      <c r="S29" s="373">
        <f t="shared" si="21"/>
        <v>0.005427748487937748</v>
      </c>
      <c r="T29" s="343">
        <v>632.842</v>
      </c>
      <c r="U29" s="344">
        <v>366.48699999999997</v>
      </c>
      <c r="V29" s="345"/>
      <c r="W29" s="344"/>
      <c r="X29" s="345">
        <f t="shared" si="22"/>
        <v>999.329</v>
      </c>
      <c r="Y29" s="348">
        <f t="shared" si="23"/>
        <v>0.48351744020237586</v>
      </c>
    </row>
    <row r="30" spans="1:25" ht="19.5" customHeight="1">
      <c r="A30" s="342" t="s">
        <v>179</v>
      </c>
      <c r="B30" s="343">
        <v>102.389</v>
      </c>
      <c r="C30" s="344">
        <v>247.60999999999999</v>
      </c>
      <c r="D30" s="345">
        <v>0</v>
      </c>
      <c r="E30" s="362">
        <v>0</v>
      </c>
      <c r="F30" s="345">
        <f t="shared" si="16"/>
        <v>349.99899999999997</v>
      </c>
      <c r="G30" s="346">
        <f t="shared" si="17"/>
        <v>0.005871492917902437</v>
      </c>
      <c r="H30" s="343">
        <v>87.974</v>
      </c>
      <c r="I30" s="344">
        <v>209.979</v>
      </c>
      <c r="J30" s="345"/>
      <c r="K30" s="344"/>
      <c r="L30" s="345">
        <f t="shared" si="18"/>
        <v>297.95300000000003</v>
      </c>
      <c r="M30" s="371">
        <f t="shared" si="19"/>
        <v>0.17467855668511456</v>
      </c>
      <c r="N30" s="372">
        <v>507.80899999999997</v>
      </c>
      <c r="O30" s="344">
        <v>1160.115</v>
      </c>
      <c r="P30" s="345">
        <v>0</v>
      </c>
      <c r="Q30" s="344">
        <v>0</v>
      </c>
      <c r="R30" s="345">
        <f t="shared" si="20"/>
        <v>1667.924</v>
      </c>
      <c r="S30" s="373">
        <f t="shared" si="21"/>
        <v>0.006106534654457122</v>
      </c>
      <c r="T30" s="343">
        <v>377.63399999999996</v>
      </c>
      <c r="U30" s="344">
        <v>1008.995</v>
      </c>
      <c r="V30" s="345"/>
      <c r="W30" s="344"/>
      <c r="X30" s="345">
        <f t="shared" si="22"/>
        <v>1386.629</v>
      </c>
      <c r="Y30" s="348">
        <f t="shared" si="23"/>
        <v>0.20286248160106268</v>
      </c>
    </row>
    <row r="31" spans="1:25" ht="19.5" customHeight="1">
      <c r="A31" s="342" t="s">
        <v>219</v>
      </c>
      <c r="B31" s="343">
        <v>225.97</v>
      </c>
      <c r="C31" s="344">
        <v>93.81099999999999</v>
      </c>
      <c r="D31" s="345">
        <v>0</v>
      </c>
      <c r="E31" s="362">
        <v>0</v>
      </c>
      <c r="F31" s="345">
        <f t="shared" si="16"/>
        <v>319.781</v>
      </c>
      <c r="G31" s="346">
        <f t="shared" si="17"/>
        <v>0.005364563546695161</v>
      </c>
      <c r="H31" s="343">
        <v>174.488</v>
      </c>
      <c r="I31" s="344">
        <v>113.269</v>
      </c>
      <c r="J31" s="345"/>
      <c r="K31" s="344"/>
      <c r="L31" s="345">
        <f t="shared" si="18"/>
        <v>287.757</v>
      </c>
      <c r="M31" s="371">
        <f t="shared" si="19"/>
        <v>0.11128834398468146</v>
      </c>
      <c r="N31" s="372">
        <v>776.972</v>
      </c>
      <c r="O31" s="344">
        <v>394.791</v>
      </c>
      <c r="P31" s="345"/>
      <c r="Q31" s="344"/>
      <c r="R31" s="345">
        <f t="shared" si="20"/>
        <v>1171.763</v>
      </c>
      <c r="S31" s="373">
        <f t="shared" si="21"/>
        <v>0.0042900104359135304</v>
      </c>
      <c r="T31" s="343">
        <v>992.81</v>
      </c>
      <c r="U31" s="344">
        <v>561.5160000000001</v>
      </c>
      <c r="V31" s="345"/>
      <c r="W31" s="344"/>
      <c r="X31" s="345">
        <f t="shared" si="22"/>
        <v>1554.326</v>
      </c>
      <c r="Y31" s="348">
        <f t="shared" si="23"/>
        <v>-0.24612790367014392</v>
      </c>
    </row>
    <row r="32" spans="1:25" ht="19.5" customHeight="1">
      <c r="A32" s="342" t="s">
        <v>222</v>
      </c>
      <c r="B32" s="343">
        <v>0</v>
      </c>
      <c r="C32" s="344">
        <v>0</v>
      </c>
      <c r="D32" s="345">
        <v>233.3</v>
      </c>
      <c r="E32" s="362">
        <v>0</v>
      </c>
      <c r="F32" s="345">
        <f t="shared" si="16"/>
        <v>233.3</v>
      </c>
      <c r="G32" s="346">
        <f t="shared" si="17"/>
        <v>0.003913780604363552</v>
      </c>
      <c r="H32" s="343"/>
      <c r="I32" s="344"/>
      <c r="J32" s="345"/>
      <c r="K32" s="344"/>
      <c r="L32" s="345">
        <f t="shared" si="18"/>
        <v>0</v>
      </c>
      <c r="M32" s="371" t="str">
        <f t="shared" si="19"/>
        <v>         /0</v>
      </c>
      <c r="N32" s="372"/>
      <c r="O32" s="344"/>
      <c r="P32" s="345">
        <v>1309.586</v>
      </c>
      <c r="Q32" s="344"/>
      <c r="R32" s="345">
        <f t="shared" si="20"/>
        <v>1309.586</v>
      </c>
      <c r="S32" s="373">
        <f t="shared" si="21"/>
        <v>0.004794602327199491</v>
      </c>
      <c r="T32" s="343"/>
      <c r="U32" s="344"/>
      <c r="V32" s="345"/>
      <c r="W32" s="344"/>
      <c r="X32" s="345">
        <f t="shared" si="22"/>
        <v>0</v>
      </c>
      <c r="Y32" s="348" t="str">
        <f t="shared" si="23"/>
        <v>         /0</v>
      </c>
    </row>
    <row r="33" spans="1:25" ht="19.5" customHeight="1" thickBot="1">
      <c r="A33" s="342" t="s">
        <v>173</v>
      </c>
      <c r="B33" s="343">
        <v>247.928</v>
      </c>
      <c r="C33" s="344">
        <v>473.21299999999997</v>
      </c>
      <c r="D33" s="345">
        <v>201.159</v>
      </c>
      <c r="E33" s="362">
        <v>247.81799999999998</v>
      </c>
      <c r="F33" s="345">
        <f t="shared" si="16"/>
        <v>1170.118</v>
      </c>
      <c r="G33" s="346">
        <f t="shared" si="17"/>
        <v>0.01962959765630806</v>
      </c>
      <c r="H33" s="343">
        <v>498.057</v>
      </c>
      <c r="I33" s="344">
        <v>725.0350000000001</v>
      </c>
      <c r="J33" s="345">
        <v>342.31</v>
      </c>
      <c r="K33" s="344">
        <v>177.87</v>
      </c>
      <c r="L33" s="345">
        <f t="shared" si="18"/>
        <v>1743.272</v>
      </c>
      <c r="M33" s="371">
        <f t="shared" si="19"/>
        <v>-0.328780591898453</v>
      </c>
      <c r="N33" s="372">
        <v>1063.663</v>
      </c>
      <c r="O33" s="344">
        <v>2059.77</v>
      </c>
      <c r="P33" s="345">
        <v>895.079</v>
      </c>
      <c r="Q33" s="344">
        <v>1164.4250000000002</v>
      </c>
      <c r="R33" s="345">
        <f t="shared" si="20"/>
        <v>5182.937</v>
      </c>
      <c r="S33" s="373">
        <f t="shared" si="21"/>
        <v>0.01897555548236492</v>
      </c>
      <c r="T33" s="343">
        <v>2454.156</v>
      </c>
      <c r="U33" s="344">
        <v>3267.737</v>
      </c>
      <c r="V33" s="345">
        <v>854.247</v>
      </c>
      <c r="W33" s="344">
        <v>495.177</v>
      </c>
      <c r="X33" s="345">
        <f t="shared" si="22"/>
        <v>7071.317</v>
      </c>
      <c r="Y33" s="348">
        <f t="shared" si="23"/>
        <v>-0.2670478497852663</v>
      </c>
    </row>
    <row r="34" spans="1:25" s="138" customFormat="1" ht="19.5" customHeight="1">
      <c r="A34" s="145" t="s">
        <v>54</v>
      </c>
      <c r="B34" s="142">
        <f>SUM(B35:B43)</f>
        <v>2896.4160000000006</v>
      </c>
      <c r="C34" s="141">
        <f>SUM(C35:C43)</f>
        <v>2631.176</v>
      </c>
      <c r="D34" s="140">
        <f>SUM(D35:D43)</f>
        <v>549.332</v>
      </c>
      <c r="E34" s="141">
        <f>SUM(E35:E43)</f>
        <v>479.38</v>
      </c>
      <c r="F34" s="140">
        <f aca="true" t="shared" si="24" ref="F34:F57">SUM(B34:E34)</f>
        <v>6556.304000000001</v>
      </c>
      <c r="G34" s="143">
        <f aca="true" t="shared" si="25" ref="G34:G57">F34/$F$9</f>
        <v>0.1099868642585134</v>
      </c>
      <c r="H34" s="142">
        <f>SUM(H35:H43)</f>
        <v>1330.185</v>
      </c>
      <c r="I34" s="141">
        <f>SUM(I35:I43)</f>
        <v>2199.695</v>
      </c>
      <c r="J34" s="140">
        <f>SUM(J35:J43)</f>
        <v>0</v>
      </c>
      <c r="K34" s="141">
        <f>SUM(K35:K43)</f>
        <v>0</v>
      </c>
      <c r="L34" s="140">
        <f aca="true" t="shared" si="26" ref="L34:L46">SUM(H34:K34)</f>
        <v>3529.88</v>
      </c>
      <c r="M34" s="260">
        <f t="shared" si="3"/>
        <v>0.8573730551746803</v>
      </c>
      <c r="N34" s="263">
        <f>SUM(N35:N43)</f>
        <v>12865.558999999997</v>
      </c>
      <c r="O34" s="141">
        <f>SUM(O35:O43)</f>
        <v>12862.549999999997</v>
      </c>
      <c r="P34" s="140">
        <f>SUM(P35:P43)</f>
        <v>2956.112</v>
      </c>
      <c r="Q34" s="141">
        <f>SUM(Q35:Q43)</f>
        <v>2130.833</v>
      </c>
      <c r="R34" s="140">
        <f aca="true" t="shared" si="27" ref="R34:R57">SUM(N34:Q34)</f>
        <v>30815.053999999996</v>
      </c>
      <c r="S34" s="276">
        <f aca="true" t="shared" si="28" ref="S34:S57">R34/$R$9</f>
        <v>0.11281880657030388</v>
      </c>
      <c r="T34" s="142">
        <f>SUM(T35:T43)</f>
        <v>6981.811</v>
      </c>
      <c r="U34" s="141">
        <f>SUM(U35:U43)</f>
        <v>8361.154</v>
      </c>
      <c r="V34" s="140">
        <f>SUM(V35:V43)</f>
        <v>97.468</v>
      </c>
      <c r="W34" s="141">
        <f>SUM(W35:W43)</f>
        <v>12.109</v>
      </c>
      <c r="X34" s="140">
        <f aca="true" t="shared" si="29" ref="X34:X57">SUM(T34:W34)</f>
        <v>15452.542000000001</v>
      </c>
      <c r="Y34" s="139">
        <f aca="true" t="shared" si="30" ref="Y34:Y57">IF(ISERROR(R34/X34-1),"         /0",IF(R34/X34&gt;5,"  *  ",(R34/X34-1)))</f>
        <v>0.9941737741272596</v>
      </c>
    </row>
    <row r="35" spans="1:25" ht="19.5" customHeight="1">
      <c r="A35" s="335" t="s">
        <v>159</v>
      </c>
      <c r="B35" s="336">
        <v>517.516</v>
      </c>
      <c r="C35" s="337">
        <v>1047.501</v>
      </c>
      <c r="D35" s="338">
        <v>0</v>
      </c>
      <c r="E35" s="337">
        <v>0</v>
      </c>
      <c r="F35" s="338">
        <f t="shared" si="24"/>
        <v>1565.0169999999998</v>
      </c>
      <c r="G35" s="339">
        <f t="shared" si="25"/>
        <v>0.026254321389195166</v>
      </c>
      <c r="H35" s="336">
        <v>172.37800000000001</v>
      </c>
      <c r="I35" s="337">
        <v>879.4870000000001</v>
      </c>
      <c r="J35" s="338">
        <v>0</v>
      </c>
      <c r="K35" s="337">
        <v>0</v>
      </c>
      <c r="L35" s="338">
        <f t="shared" si="26"/>
        <v>1051.865</v>
      </c>
      <c r="M35" s="368">
        <f t="shared" si="3"/>
        <v>0.48784967652693045</v>
      </c>
      <c r="N35" s="369">
        <v>2553.3349999999996</v>
      </c>
      <c r="O35" s="337">
        <v>5337.757999999999</v>
      </c>
      <c r="P35" s="338">
        <v>0</v>
      </c>
      <c r="Q35" s="337">
        <v>0</v>
      </c>
      <c r="R35" s="338">
        <f t="shared" si="27"/>
        <v>7891.092999999999</v>
      </c>
      <c r="S35" s="370">
        <f t="shared" si="28"/>
        <v>0.028890544692710223</v>
      </c>
      <c r="T35" s="336">
        <v>1525.6229999999996</v>
      </c>
      <c r="U35" s="337">
        <v>2745.9189999999994</v>
      </c>
      <c r="V35" s="338">
        <v>0</v>
      </c>
      <c r="W35" s="337">
        <v>0</v>
      </c>
      <c r="X35" s="338">
        <f t="shared" si="29"/>
        <v>4271.5419999999995</v>
      </c>
      <c r="Y35" s="341">
        <f t="shared" si="30"/>
        <v>0.847364019831714</v>
      </c>
    </row>
    <row r="36" spans="1:25" ht="19.5" customHeight="1">
      <c r="A36" s="342" t="s">
        <v>216</v>
      </c>
      <c r="B36" s="343">
        <v>956.815</v>
      </c>
      <c r="C36" s="344">
        <v>341.486</v>
      </c>
      <c r="D36" s="345">
        <v>0</v>
      </c>
      <c r="E36" s="344">
        <v>0</v>
      </c>
      <c r="F36" s="345">
        <f t="shared" si="24"/>
        <v>1298.301</v>
      </c>
      <c r="G36" s="346">
        <f t="shared" si="25"/>
        <v>0.02177996259076641</v>
      </c>
      <c r="H36" s="343"/>
      <c r="I36" s="344"/>
      <c r="J36" s="345"/>
      <c r="K36" s="344"/>
      <c r="L36" s="345">
        <f t="shared" si="26"/>
        <v>0</v>
      </c>
      <c r="M36" s="371" t="str">
        <f t="shared" si="3"/>
        <v>         /0</v>
      </c>
      <c r="N36" s="372">
        <v>3958.661</v>
      </c>
      <c r="O36" s="344">
        <v>1523.476</v>
      </c>
      <c r="P36" s="345">
        <v>124.643</v>
      </c>
      <c r="Q36" s="344">
        <v>40.074</v>
      </c>
      <c r="R36" s="345">
        <f t="shared" si="27"/>
        <v>5646.854</v>
      </c>
      <c r="S36" s="373">
        <f t="shared" si="28"/>
        <v>0.020674029296094916</v>
      </c>
      <c r="T36" s="343"/>
      <c r="U36" s="344"/>
      <c r="V36" s="345"/>
      <c r="W36" s="344"/>
      <c r="X36" s="345">
        <f t="shared" si="29"/>
        <v>0</v>
      </c>
      <c r="Y36" s="348" t="str">
        <f t="shared" si="30"/>
        <v>         /0</v>
      </c>
    </row>
    <row r="37" spans="1:25" ht="19.5" customHeight="1">
      <c r="A37" s="342" t="s">
        <v>217</v>
      </c>
      <c r="B37" s="343">
        <v>0</v>
      </c>
      <c r="C37" s="344">
        <v>0</v>
      </c>
      <c r="D37" s="345">
        <v>549.332</v>
      </c>
      <c r="E37" s="344">
        <v>479.38</v>
      </c>
      <c r="F37" s="345">
        <f t="shared" si="24"/>
        <v>1028.712</v>
      </c>
      <c r="G37" s="346">
        <f t="shared" si="25"/>
        <v>0.017257407085623823</v>
      </c>
      <c r="H37" s="343"/>
      <c r="I37" s="344"/>
      <c r="J37" s="345"/>
      <c r="K37" s="344"/>
      <c r="L37" s="345">
        <f t="shared" si="26"/>
        <v>0</v>
      </c>
      <c r="M37" s="371" t="str">
        <f t="shared" si="3"/>
        <v>         /0</v>
      </c>
      <c r="N37" s="372"/>
      <c r="O37" s="344"/>
      <c r="P37" s="345">
        <v>2831.469</v>
      </c>
      <c r="Q37" s="344">
        <v>2090.759</v>
      </c>
      <c r="R37" s="345">
        <f t="shared" si="27"/>
        <v>4922.228</v>
      </c>
      <c r="S37" s="373">
        <f t="shared" si="28"/>
        <v>0.01802105842900466</v>
      </c>
      <c r="T37" s="343"/>
      <c r="U37" s="344"/>
      <c r="V37" s="345"/>
      <c r="W37" s="344"/>
      <c r="X37" s="345">
        <f t="shared" si="29"/>
        <v>0</v>
      </c>
      <c r="Y37" s="348" t="str">
        <f t="shared" si="30"/>
        <v>         /0</v>
      </c>
    </row>
    <row r="38" spans="1:25" ht="19.5" customHeight="1">
      <c r="A38" s="342" t="s">
        <v>220</v>
      </c>
      <c r="B38" s="343">
        <v>839.186</v>
      </c>
      <c r="C38" s="344">
        <v>44.964</v>
      </c>
      <c r="D38" s="345">
        <v>0</v>
      </c>
      <c r="E38" s="344">
        <v>0</v>
      </c>
      <c r="F38" s="345">
        <f>SUM(B38:E38)</f>
        <v>884.1500000000001</v>
      </c>
      <c r="G38" s="346">
        <f>F38/$F$9</f>
        <v>0.014832272273244898</v>
      </c>
      <c r="H38" s="343">
        <v>761.256</v>
      </c>
      <c r="I38" s="344">
        <v>185.654</v>
      </c>
      <c r="J38" s="345"/>
      <c r="K38" s="344"/>
      <c r="L38" s="345">
        <f t="shared" si="26"/>
        <v>946.91</v>
      </c>
      <c r="M38" s="371">
        <f>IF(ISERROR(F38/L38-1),"         /0",(F38/L38-1))</f>
        <v>-0.06627873821165675</v>
      </c>
      <c r="N38" s="372">
        <v>3821.145</v>
      </c>
      <c r="O38" s="344">
        <v>367.27</v>
      </c>
      <c r="P38" s="345"/>
      <c r="Q38" s="344"/>
      <c r="R38" s="345">
        <f>SUM(N38:Q38)</f>
        <v>4188.415</v>
      </c>
      <c r="S38" s="373">
        <f>R38/$R$9</f>
        <v>0.015334452495885918</v>
      </c>
      <c r="T38" s="343">
        <v>2891.944</v>
      </c>
      <c r="U38" s="344">
        <v>530.1669999999999</v>
      </c>
      <c r="V38" s="345">
        <v>96.968</v>
      </c>
      <c r="W38" s="344">
        <v>11.984</v>
      </c>
      <c r="X38" s="345">
        <f>SUM(T38:W38)</f>
        <v>3531.0629999999996</v>
      </c>
      <c r="Y38" s="348">
        <f>IF(ISERROR(R38/X38-1),"         /0",IF(R38/X38&gt;5,"  *  ",(R38/X38-1)))</f>
        <v>0.18616263714354586</v>
      </c>
    </row>
    <row r="39" spans="1:25" ht="19.5" customHeight="1">
      <c r="A39" s="342" t="s">
        <v>185</v>
      </c>
      <c r="B39" s="343">
        <v>171.245</v>
      </c>
      <c r="C39" s="344">
        <v>357.95099999999996</v>
      </c>
      <c r="D39" s="345">
        <v>0</v>
      </c>
      <c r="E39" s="344">
        <v>0</v>
      </c>
      <c r="F39" s="345">
        <f t="shared" si="24"/>
        <v>529.1959999999999</v>
      </c>
      <c r="G39" s="346">
        <f t="shared" si="25"/>
        <v>0.008877655553822434</v>
      </c>
      <c r="H39" s="343">
        <v>198.87400000000002</v>
      </c>
      <c r="I39" s="344">
        <v>471.633</v>
      </c>
      <c r="J39" s="345"/>
      <c r="K39" s="344"/>
      <c r="L39" s="345">
        <f t="shared" si="26"/>
        <v>670.5070000000001</v>
      </c>
      <c r="M39" s="371">
        <f t="shared" si="3"/>
        <v>-0.21075246045156892</v>
      </c>
      <c r="N39" s="372">
        <v>1003.0689999999998</v>
      </c>
      <c r="O39" s="344">
        <v>1719.4959999999999</v>
      </c>
      <c r="P39" s="345"/>
      <c r="Q39" s="344"/>
      <c r="R39" s="345">
        <f t="shared" si="27"/>
        <v>2722.5649999999996</v>
      </c>
      <c r="S39" s="373">
        <f t="shared" si="28"/>
        <v>0.009967742847702923</v>
      </c>
      <c r="T39" s="343">
        <v>1029.287</v>
      </c>
      <c r="U39" s="344">
        <v>2029.2030000000002</v>
      </c>
      <c r="V39" s="345"/>
      <c r="W39" s="344"/>
      <c r="X39" s="345">
        <f t="shared" si="29"/>
        <v>3058.4900000000002</v>
      </c>
      <c r="Y39" s="348">
        <f t="shared" si="30"/>
        <v>-0.1098336107033211</v>
      </c>
    </row>
    <row r="40" spans="1:25" ht="19.5" customHeight="1">
      <c r="A40" s="342" t="s">
        <v>197</v>
      </c>
      <c r="B40" s="343">
        <v>29.996000000000002</v>
      </c>
      <c r="C40" s="344">
        <v>331.349</v>
      </c>
      <c r="D40" s="345">
        <v>0</v>
      </c>
      <c r="E40" s="344">
        <v>0</v>
      </c>
      <c r="F40" s="345">
        <f>SUM(B40:E40)</f>
        <v>361.34499999999997</v>
      </c>
      <c r="G40" s="346">
        <f>F40/$F$9</f>
        <v>0.006061830486428408</v>
      </c>
      <c r="H40" s="343">
        <v>50.54900000000001</v>
      </c>
      <c r="I40" s="344">
        <v>344.99800000000005</v>
      </c>
      <c r="J40" s="345"/>
      <c r="K40" s="344"/>
      <c r="L40" s="345">
        <f t="shared" si="26"/>
        <v>395.547</v>
      </c>
      <c r="M40" s="371">
        <f>IF(ISERROR(F40/L40-1),"         /0",(F40/L40-1))</f>
        <v>-0.08646760056327074</v>
      </c>
      <c r="N40" s="372">
        <v>208.612</v>
      </c>
      <c r="O40" s="344">
        <v>1465.9959999999999</v>
      </c>
      <c r="P40" s="345"/>
      <c r="Q40" s="344"/>
      <c r="R40" s="345">
        <f>SUM(N40:Q40)</f>
        <v>1674.608</v>
      </c>
      <c r="S40" s="373">
        <f>R40/$R$9</f>
        <v>0.006131005839973003</v>
      </c>
      <c r="T40" s="343">
        <v>393.60299999999995</v>
      </c>
      <c r="U40" s="344">
        <v>1327.36</v>
      </c>
      <c r="V40" s="345"/>
      <c r="W40" s="344"/>
      <c r="X40" s="345">
        <f>SUM(T40:W40)</f>
        <v>1720.9629999999997</v>
      </c>
      <c r="Y40" s="348">
        <f>IF(ISERROR(R40/X40-1),"         /0",IF(R40/X40&gt;5,"  *  ",(R40/X40-1)))</f>
        <v>-0.026935500647021327</v>
      </c>
    </row>
    <row r="41" spans="1:25" ht="19.5" customHeight="1">
      <c r="A41" s="342" t="s">
        <v>196</v>
      </c>
      <c r="B41" s="343">
        <v>92.385</v>
      </c>
      <c r="C41" s="344">
        <v>203.38</v>
      </c>
      <c r="D41" s="345">
        <v>0</v>
      </c>
      <c r="E41" s="344">
        <v>0</v>
      </c>
      <c r="F41" s="345">
        <f>SUM(B41:E41)</f>
        <v>295.765</v>
      </c>
      <c r="G41" s="346">
        <f>F41/$F$9</f>
        <v>0.0049616773272592625</v>
      </c>
      <c r="H41" s="343">
        <v>14.514</v>
      </c>
      <c r="I41" s="344">
        <v>200.25199999999998</v>
      </c>
      <c r="J41" s="345"/>
      <c r="K41" s="344"/>
      <c r="L41" s="345">
        <f t="shared" si="26"/>
        <v>214.766</v>
      </c>
      <c r="M41" s="371">
        <f>IF(ISERROR(F41/L41-1),"         /0",(F41/L41-1))</f>
        <v>0.3771500144343145</v>
      </c>
      <c r="N41" s="372">
        <v>140.256</v>
      </c>
      <c r="O41" s="344">
        <v>1091.5900000000001</v>
      </c>
      <c r="P41" s="345"/>
      <c r="Q41" s="344"/>
      <c r="R41" s="345">
        <f>SUM(N41:Q41)</f>
        <v>1231.8460000000002</v>
      </c>
      <c r="S41" s="373">
        <f>R41/$R$9</f>
        <v>0.0045099838409630106</v>
      </c>
      <c r="T41" s="343">
        <v>70.053</v>
      </c>
      <c r="U41" s="344">
        <v>1021.2429999999999</v>
      </c>
      <c r="V41" s="345"/>
      <c r="W41" s="344"/>
      <c r="X41" s="345">
        <f>SUM(T41:W41)</f>
        <v>1091.2959999999998</v>
      </c>
      <c r="Y41" s="348">
        <f>IF(ISERROR(R41/X41-1),"         /0",IF(R41/X41&gt;5,"  *  ",(R41/X41-1)))</f>
        <v>0.12879182183385662</v>
      </c>
    </row>
    <row r="42" spans="1:25" ht="19.5" customHeight="1">
      <c r="A42" s="342" t="s">
        <v>194</v>
      </c>
      <c r="B42" s="343">
        <v>82.184</v>
      </c>
      <c r="C42" s="344">
        <v>181.017</v>
      </c>
      <c r="D42" s="345">
        <v>0</v>
      </c>
      <c r="E42" s="344">
        <v>0</v>
      </c>
      <c r="F42" s="345">
        <f t="shared" si="24"/>
        <v>263.201</v>
      </c>
      <c r="G42" s="346">
        <f t="shared" si="25"/>
        <v>0.004415392065362586</v>
      </c>
      <c r="H42" s="343"/>
      <c r="I42" s="344"/>
      <c r="J42" s="345"/>
      <c r="K42" s="344"/>
      <c r="L42" s="345">
        <f t="shared" si="26"/>
        <v>0</v>
      </c>
      <c r="M42" s="371" t="str">
        <f t="shared" si="3"/>
        <v>         /0</v>
      </c>
      <c r="N42" s="372">
        <v>442.352</v>
      </c>
      <c r="O42" s="344">
        <v>787.1980000000001</v>
      </c>
      <c r="P42" s="345"/>
      <c r="Q42" s="344"/>
      <c r="R42" s="345">
        <f t="shared" si="27"/>
        <v>1229.5500000000002</v>
      </c>
      <c r="S42" s="373">
        <f t="shared" si="28"/>
        <v>0.004501577820324999</v>
      </c>
      <c r="T42" s="343"/>
      <c r="U42" s="344"/>
      <c r="V42" s="345"/>
      <c r="W42" s="344"/>
      <c r="X42" s="345">
        <f t="shared" si="29"/>
        <v>0</v>
      </c>
      <c r="Y42" s="348" t="str">
        <f t="shared" si="30"/>
        <v>         /0</v>
      </c>
    </row>
    <row r="43" spans="1:25" ht="19.5" customHeight="1" thickBot="1">
      <c r="A43" s="349" t="s">
        <v>173</v>
      </c>
      <c r="B43" s="350">
        <v>207.08900000000003</v>
      </c>
      <c r="C43" s="351">
        <v>123.52799999999999</v>
      </c>
      <c r="D43" s="352">
        <v>0</v>
      </c>
      <c r="E43" s="351">
        <v>0</v>
      </c>
      <c r="F43" s="352">
        <f>SUM(B43:E43)</f>
        <v>330.617</v>
      </c>
      <c r="G43" s="353">
        <f>F43/$F$9</f>
        <v>0.005546345486810392</v>
      </c>
      <c r="H43" s="350">
        <v>132.614</v>
      </c>
      <c r="I43" s="351">
        <v>117.67099999999999</v>
      </c>
      <c r="J43" s="352">
        <v>0</v>
      </c>
      <c r="K43" s="351">
        <v>0</v>
      </c>
      <c r="L43" s="352">
        <f t="shared" si="26"/>
        <v>250.285</v>
      </c>
      <c r="M43" s="374">
        <f aca="true" t="shared" si="31" ref="M43:M61">IF(ISERROR(F43/L43-1),"         /0",(F43/L43-1))</f>
        <v>0.3209621032023495</v>
      </c>
      <c r="N43" s="375">
        <v>738.1289999999999</v>
      </c>
      <c r="O43" s="351">
        <v>569.766</v>
      </c>
      <c r="P43" s="352">
        <v>0</v>
      </c>
      <c r="Q43" s="351">
        <v>0</v>
      </c>
      <c r="R43" s="352">
        <f>SUM(N43:Q43)</f>
        <v>1307.895</v>
      </c>
      <c r="S43" s="376">
        <f>R43/$R$9</f>
        <v>0.0047884113076442315</v>
      </c>
      <c r="T43" s="350">
        <v>1071.301</v>
      </c>
      <c r="U43" s="351">
        <v>707.262</v>
      </c>
      <c r="V43" s="352">
        <v>0.5</v>
      </c>
      <c r="W43" s="351">
        <v>0.125</v>
      </c>
      <c r="X43" s="352">
        <f>SUM(T43:W43)</f>
        <v>1779.1879999999999</v>
      </c>
      <c r="Y43" s="355">
        <f>IF(ISERROR(R43/X43-1),"         /0",IF(R43/X43&gt;5,"  *  ",(R43/X43-1)))</f>
        <v>-0.26489218677284243</v>
      </c>
    </row>
    <row r="44" spans="1:25" s="138" customFormat="1" ht="19.5" customHeight="1">
      <c r="A44" s="145" t="s">
        <v>53</v>
      </c>
      <c r="B44" s="142">
        <f>SUM(B45:B55)</f>
        <v>2705.65</v>
      </c>
      <c r="C44" s="141">
        <f>SUM(C45:C55)</f>
        <v>1596.0919999999999</v>
      </c>
      <c r="D44" s="140">
        <f>SUM(D45:D55)</f>
        <v>335.149</v>
      </c>
      <c r="E44" s="141">
        <f>SUM(E45:E55)</f>
        <v>355.19</v>
      </c>
      <c r="F44" s="140">
        <f t="shared" si="24"/>
        <v>4992.081</v>
      </c>
      <c r="G44" s="143">
        <f t="shared" si="25"/>
        <v>0.0837458628084518</v>
      </c>
      <c r="H44" s="142">
        <f>SUM(H45:H55)</f>
        <v>2911.2920000000004</v>
      </c>
      <c r="I44" s="141">
        <f>SUM(I45:I55)</f>
        <v>1717.7190000000003</v>
      </c>
      <c r="J44" s="140">
        <f>SUM(J45:J55)</f>
        <v>331.415</v>
      </c>
      <c r="K44" s="141">
        <f>SUM(K45:K55)</f>
        <v>298.574</v>
      </c>
      <c r="L44" s="140">
        <f t="shared" si="26"/>
        <v>5259</v>
      </c>
      <c r="M44" s="260">
        <f t="shared" si="31"/>
        <v>-0.050754706217912116</v>
      </c>
      <c r="N44" s="263">
        <f>SUM(N45:N55)</f>
        <v>12240.452000000001</v>
      </c>
      <c r="O44" s="141">
        <f>SUM(O45:O55)</f>
        <v>7863.983</v>
      </c>
      <c r="P44" s="140">
        <f>SUM(P45:P55)</f>
        <v>1946.1100000000001</v>
      </c>
      <c r="Q44" s="141">
        <f>SUM(Q45:Q55)</f>
        <v>1329.712</v>
      </c>
      <c r="R44" s="140">
        <f t="shared" si="27"/>
        <v>23380.257</v>
      </c>
      <c r="S44" s="276">
        <f t="shared" si="28"/>
        <v>0.08559883399999862</v>
      </c>
      <c r="T44" s="142">
        <f>SUM(T45:T55)</f>
        <v>13912.985</v>
      </c>
      <c r="U44" s="141">
        <f>SUM(U45:U55)</f>
        <v>8650.061</v>
      </c>
      <c r="V44" s="140">
        <f>SUM(V45:V55)</f>
        <v>1069.623</v>
      </c>
      <c r="W44" s="141">
        <f>SUM(W45:W55)</f>
        <v>708.4940000000001</v>
      </c>
      <c r="X44" s="140">
        <f t="shared" si="29"/>
        <v>24341.163</v>
      </c>
      <c r="Y44" s="139">
        <f t="shared" si="30"/>
        <v>-0.03947658540391019</v>
      </c>
    </row>
    <row r="45" spans="1:25" s="130" customFormat="1" ht="19.5" customHeight="1">
      <c r="A45" s="335" t="s">
        <v>174</v>
      </c>
      <c r="B45" s="336">
        <v>359.169</v>
      </c>
      <c r="C45" s="337">
        <v>275.726</v>
      </c>
      <c r="D45" s="338">
        <v>0</v>
      </c>
      <c r="E45" s="337">
        <v>0</v>
      </c>
      <c r="F45" s="338">
        <f t="shared" si="24"/>
        <v>634.895</v>
      </c>
      <c r="G45" s="339">
        <f t="shared" si="25"/>
        <v>0.010650834705561068</v>
      </c>
      <c r="H45" s="336">
        <v>384.20599999999996</v>
      </c>
      <c r="I45" s="337">
        <v>208.112</v>
      </c>
      <c r="J45" s="338"/>
      <c r="K45" s="337"/>
      <c r="L45" s="338">
        <f t="shared" si="26"/>
        <v>592.318</v>
      </c>
      <c r="M45" s="368">
        <f t="shared" si="31"/>
        <v>0.07188199581981292</v>
      </c>
      <c r="N45" s="369">
        <v>1648.7669999999998</v>
      </c>
      <c r="O45" s="337">
        <v>1335.755</v>
      </c>
      <c r="P45" s="338"/>
      <c r="Q45" s="337"/>
      <c r="R45" s="338">
        <f t="shared" si="27"/>
        <v>2984.522</v>
      </c>
      <c r="S45" s="370">
        <f t="shared" si="28"/>
        <v>0.010926809027263638</v>
      </c>
      <c r="T45" s="336">
        <v>1726.602</v>
      </c>
      <c r="U45" s="337">
        <v>1047.584</v>
      </c>
      <c r="V45" s="338"/>
      <c r="W45" s="337"/>
      <c r="X45" s="338">
        <f t="shared" si="29"/>
        <v>2774.186</v>
      </c>
      <c r="Y45" s="341">
        <f t="shared" si="30"/>
        <v>0.07581899699587558</v>
      </c>
    </row>
    <row r="46" spans="1:25" s="130" customFormat="1" ht="19.5" customHeight="1">
      <c r="A46" s="342" t="s">
        <v>219</v>
      </c>
      <c r="B46" s="343">
        <v>362.87199999999996</v>
      </c>
      <c r="C46" s="344">
        <v>258.448</v>
      </c>
      <c r="D46" s="345">
        <v>0</v>
      </c>
      <c r="E46" s="344">
        <v>0</v>
      </c>
      <c r="F46" s="345">
        <f t="shared" si="24"/>
        <v>621.3199999999999</v>
      </c>
      <c r="G46" s="346">
        <f t="shared" si="25"/>
        <v>0.010423104008157573</v>
      </c>
      <c r="H46" s="343">
        <v>475.533</v>
      </c>
      <c r="I46" s="344">
        <v>283.177</v>
      </c>
      <c r="J46" s="345"/>
      <c r="K46" s="344"/>
      <c r="L46" s="345">
        <f t="shared" si="26"/>
        <v>758.71</v>
      </c>
      <c r="M46" s="371">
        <f t="shared" si="31"/>
        <v>-0.18108368151204035</v>
      </c>
      <c r="N46" s="372">
        <v>1468.1929999999998</v>
      </c>
      <c r="O46" s="344">
        <v>1013.151</v>
      </c>
      <c r="P46" s="345"/>
      <c r="Q46" s="344"/>
      <c r="R46" s="345">
        <f t="shared" si="27"/>
        <v>2481.3439999999996</v>
      </c>
      <c r="S46" s="373">
        <f t="shared" si="28"/>
        <v>0.009084594457318948</v>
      </c>
      <c r="T46" s="343">
        <v>2204.0840000000003</v>
      </c>
      <c r="U46" s="344">
        <v>1319.2040000000002</v>
      </c>
      <c r="V46" s="345"/>
      <c r="W46" s="344"/>
      <c r="X46" s="345">
        <f t="shared" si="29"/>
        <v>3523.2880000000005</v>
      </c>
      <c r="Y46" s="348">
        <f t="shared" si="30"/>
        <v>-0.29573057893649357</v>
      </c>
    </row>
    <row r="47" spans="1:25" s="130" customFormat="1" ht="19.5" customHeight="1">
      <c r="A47" s="342" t="s">
        <v>212</v>
      </c>
      <c r="B47" s="343">
        <v>0</v>
      </c>
      <c r="C47" s="344">
        <v>0</v>
      </c>
      <c r="D47" s="345">
        <v>335.149</v>
      </c>
      <c r="E47" s="344">
        <v>265.846</v>
      </c>
      <c r="F47" s="345">
        <f aca="true" t="shared" si="32" ref="F47:F53">SUM(B47:E47)</f>
        <v>600.995</v>
      </c>
      <c r="G47" s="346">
        <f aca="true" t="shared" si="33" ref="G47:G53">F47/$F$9</f>
        <v>0.010082137052376651</v>
      </c>
      <c r="H47" s="343"/>
      <c r="I47" s="344"/>
      <c r="J47" s="345">
        <v>331.415</v>
      </c>
      <c r="K47" s="344">
        <v>298.574</v>
      </c>
      <c r="L47" s="345">
        <f aca="true" t="shared" si="34" ref="L47:L53">SUM(H47:K47)</f>
        <v>629.989</v>
      </c>
      <c r="M47" s="371">
        <f t="shared" si="31"/>
        <v>-0.04602302579886319</v>
      </c>
      <c r="N47" s="372"/>
      <c r="O47" s="344"/>
      <c r="P47" s="345">
        <v>1529.2640000000001</v>
      </c>
      <c r="Q47" s="344">
        <v>988.3720000000001</v>
      </c>
      <c r="R47" s="345">
        <f t="shared" si="27"/>
        <v>2517.6360000000004</v>
      </c>
      <c r="S47" s="373">
        <f aca="true" t="shared" si="35" ref="S47:S53">R47/$R$9</f>
        <v>0.009217465233013502</v>
      </c>
      <c r="T47" s="343"/>
      <c r="U47" s="344"/>
      <c r="V47" s="345">
        <v>529.032</v>
      </c>
      <c r="W47" s="344">
        <v>499.968</v>
      </c>
      <c r="X47" s="345">
        <f aca="true" t="shared" si="36" ref="X47:X53">SUM(T47:W47)</f>
        <v>1029</v>
      </c>
      <c r="Y47" s="348">
        <f aca="true" t="shared" si="37" ref="Y47:Y53">IF(ISERROR(R47/X47-1),"         /0",IF(R47/X47&gt;5,"  *  ",(R47/X47-1)))</f>
        <v>1.4466822157434405</v>
      </c>
    </row>
    <row r="48" spans="1:25" s="130" customFormat="1" ht="19.5" customHeight="1">
      <c r="A48" s="342" t="s">
        <v>164</v>
      </c>
      <c r="B48" s="343">
        <v>453.77500000000003</v>
      </c>
      <c r="C48" s="344">
        <v>115.25900000000001</v>
      </c>
      <c r="D48" s="345">
        <v>0</v>
      </c>
      <c r="E48" s="344">
        <v>0</v>
      </c>
      <c r="F48" s="345">
        <f t="shared" si="32"/>
        <v>569.0340000000001</v>
      </c>
      <c r="G48" s="346">
        <f t="shared" si="33"/>
        <v>0.009545967562895026</v>
      </c>
      <c r="H48" s="343">
        <v>454.64599999999996</v>
      </c>
      <c r="I48" s="344">
        <v>143.305</v>
      </c>
      <c r="J48" s="345"/>
      <c r="K48" s="344"/>
      <c r="L48" s="345">
        <f t="shared" si="34"/>
        <v>597.951</v>
      </c>
      <c r="M48" s="371">
        <f t="shared" si="31"/>
        <v>-0.048360149911949146</v>
      </c>
      <c r="N48" s="372">
        <v>1844.47</v>
      </c>
      <c r="O48" s="344">
        <v>640.12</v>
      </c>
      <c r="P48" s="345">
        <v>0</v>
      </c>
      <c r="Q48" s="344"/>
      <c r="R48" s="345">
        <f aca="true" t="shared" si="38" ref="R48:R53">SUM(N48:Q48)</f>
        <v>2484.59</v>
      </c>
      <c r="S48" s="373">
        <f t="shared" si="35"/>
        <v>0.009096478578830702</v>
      </c>
      <c r="T48" s="343">
        <v>2103.0510000000004</v>
      </c>
      <c r="U48" s="344">
        <v>705.4539999999998</v>
      </c>
      <c r="V48" s="345"/>
      <c r="W48" s="344"/>
      <c r="X48" s="345">
        <f t="shared" si="36"/>
        <v>2808.505</v>
      </c>
      <c r="Y48" s="348">
        <f t="shared" si="37"/>
        <v>-0.11533360275306614</v>
      </c>
    </row>
    <row r="49" spans="1:25" s="130" customFormat="1" ht="19.5" customHeight="1">
      <c r="A49" s="342" t="s">
        <v>159</v>
      </c>
      <c r="B49" s="343">
        <v>333.481</v>
      </c>
      <c r="C49" s="344">
        <v>167.06299999999996</v>
      </c>
      <c r="D49" s="345">
        <v>0</v>
      </c>
      <c r="E49" s="344">
        <v>0</v>
      </c>
      <c r="F49" s="345">
        <f t="shared" si="32"/>
        <v>500.544</v>
      </c>
      <c r="G49" s="346">
        <f t="shared" si="33"/>
        <v>0.00839699699455872</v>
      </c>
      <c r="H49" s="343">
        <v>313.47900000000004</v>
      </c>
      <c r="I49" s="344">
        <v>78.398</v>
      </c>
      <c r="J49" s="345">
        <v>0</v>
      </c>
      <c r="K49" s="344">
        <v>0</v>
      </c>
      <c r="L49" s="345">
        <f t="shared" si="34"/>
        <v>391.87700000000007</v>
      </c>
      <c r="M49" s="371">
        <f t="shared" si="31"/>
        <v>0.27729874424883283</v>
      </c>
      <c r="N49" s="372">
        <v>1475.0049999999997</v>
      </c>
      <c r="O49" s="344">
        <v>766.535</v>
      </c>
      <c r="P49" s="345">
        <v>0</v>
      </c>
      <c r="Q49" s="344">
        <v>0</v>
      </c>
      <c r="R49" s="345">
        <f t="shared" si="38"/>
        <v>2241.5399999999995</v>
      </c>
      <c r="S49" s="373">
        <f t="shared" si="35"/>
        <v>0.008206633928975068</v>
      </c>
      <c r="T49" s="343">
        <v>1442.7939999999999</v>
      </c>
      <c r="U49" s="344">
        <v>461.8719999999999</v>
      </c>
      <c r="V49" s="345">
        <v>3.316</v>
      </c>
      <c r="W49" s="344">
        <v>0</v>
      </c>
      <c r="X49" s="345">
        <f t="shared" si="36"/>
        <v>1907.9819999999997</v>
      </c>
      <c r="Y49" s="348">
        <f t="shared" si="37"/>
        <v>0.1748224039849431</v>
      </c>
    </row>
    <row r="50" spans="1:25" s="130" customFormat="1" ht="19.5" customHeight="1">
      <c r="A50" s="342" t="s">
        <v>223</v>
      </c>
      <c r="B50" s="343">
        <v>178.518</v>
      </c>
      <c r="C50" s="344">
        <v>303.507</v>
      </c>
      <c r="D50" s="345">
        <v>0</v>
      </c>
      <c r="E50" s="344">
        <v>0</v>
      </c>
      <c r="F50" s="345">
        <f t="shared" si="32"/>
        <v>482.025</v>
      </c>
      <c r="G50" s="346">
        <f t="shared" si="33"/>
        <v>0.008086327028797004</v>
      </c>
      <c r="H50" s="343">
        <v>225.446</v>
      </c>
      <c r="I50" s="344">
        <v>184.233</v>
      </c>
      <c r="J50" s="345"/>
      <c r="K50" s="344"/>
      <c r="L50" s="345">
        <f t="shared" si="34"/>
        <v>409.679</v>
      </c>
      <c r="M50" s="371">
        <f t="shared" si="31"/>
        <v>0.17659191708630417</v>
      </c>
      <c r="N50" s="372">
        <v>925.7560000000001</v>
      </c>
      <c r="O50" s="344">
        <v>1314.0220000000002</v>
      </c>
      <c r="P50" s="345"/>
      <c r="Q50" s="344"/>
      <c r="R50" s="345">
        <f t="shared" si="38"/>
        <v>2239.7780000000002</v>
      </c>
      <c r="S50" s="373">
        <f t="shared" si="35"/>
        <v>0.008200182967143985</v>
      </c>
      <c r="T50" s="343">
        <v>1041.269</v>
      </c>
      <c r="U50" s="344">
        <v>925.652</v>
      </c>
      <c r="V50" s="345"/>
      <c r="W50" s="344"/>
      <c r="X50" s="345">
        <f t="shared" si="36"/>
        <v>1966.921</v>
      </c>
      <c r="Y50" s="348">
        <f t="shared" si="37"/>
        <v>0.13872290752907723</v>
      </c>
    </row>
    <row r="51" spans="1:25" s="130" customFormat="1" ht="19.5" customHeight="1">
      <c r="A51" s="342" t="s">
        <v>221</v>
      </c>
      <c r="B51" s="343">
        <v>338.404</v>
      </c>
      <c r="C51" s="344">
        <v>0</v>
      </c>
      <c r="D51" s="345">
        <v>0</v>
      </c>
      <c r="E51" s="344">
        <v>0</v>
      </c>
      <c r="F51" s="345">
        <f t="shared" si="32"/>
        <v>338.404</v>
      </c>
      <c r="G51" s="346">
        <f t="shared" si="33"/>
        <v>0.005676978189622989</v>
      </c>
      <c r="H51" s="343">
        <v>287.78</v>
      </c>
      <c r="I51" s="344"/>
      <c r="J51" s="345"/>
      <c r="K51" s="344"/>
      <c r="L51" s="345">
        <f t="shared" si="34"/>
        <v>287.78</v>
      </c>
      <c r="M51" s="371">
        <f t="shared" si="31"/>
        <v>0.17591215511849345</v>
      </c>
      <c r="N51" s="372">
        <v>1376.548</v>
      </c>
      <c r="O51" s="344"/>
      <c r="P51" s="345"/>
      <c r="Q51" s="344"/>
      <c r="R51" s="345">
        <f t="shared" si="38"/>
        <v>1376.548</v>
      </c>
      <c r="S51" s="373">
        <f t="shared" si="35"/>
        <v>0.005039760843733672</v>
      </c>
      <c r="T51" s="343">
        <v>1461.706</v>
      </c>
      <c r="U51" s="344"/>
      <c r="V51" s="345"/>
      <c r="W51" s="344"/>
      <c r="X51" s="345">
        <f t="shared" si="36"/>
        <v>1461.706</v>
      </c>
      <c r="Y51" s="348">
        <f t="shared" si="37"/>
        <v>-0.05825932164197167</v>
      </c>
    </row>
    <row r="52" spans="1:25" s="130" customFormat="1" ht="19.5" customHeight="1">
      <c r="A52" s="342" t="s">
        <v>175</v>
      </c>
      <c r="B52" s="343">
        <v>105.627</v>
      </c>
      <c r="C52" s="344">
        <v>137.722</v>
      </c>
      <c r="D52" s="345">
        <v>0</v>
      </c>
      <c r="E52" s="344">
        <v>0</v>
      </c>
      <c r="F52" s="345">
        <f t="shared" si="32"/>
        <v>243.349</v>
      </c>
      <c r="G52" s="346">
        <f t="shared" si="33"/>
        <v>0.004082360035539074</v>
      </c>
      <c r="H52" s="343">
        <v>193.599</v>
      </c>
      <c r="I52" s="344">
        <v>25.024</v>
      </c>
      <c r="J52" s="345"/>
      <c r="K52" s="344"/>
      <c r="L52" s="345">
        <f t="shared" si="34"/>
        <v>218.623</v>
      </c>
      <c r="M52" s="371">
        <f t="shared" si="31"/>
        <v>0.11309880479181067</v>
      </c>
      <c r="N52" s="372">
        <v>874.6199999999999</v>
      </c>
      <c r="O52" s="344">
        <v>745.1010000000001</v>
      </c>
      <c r="P52" s="345">
        <v>267.414</v>
      </c>
      <c r="Q52" s="344">
        <v>231.021</v>
      </c>
      <c r="R52" s="345">
        <f t="shared" si="38"/>
        <v>2118.156</v>
      </c>
      <c r="S52" s="373">
        <f t="shared" si="35"/>
        <v>0.007754905509811166</v>
      </c>
      <c r="T52" s="343">
        <v>1275.287</v>
      </c>
      <c r="U52" s="344">
        <v>328.694</v>
      </c>
      <c r="V52" s="345"/>
      <c r="W52" s="344"/>
      <c r="X52" s="345">
        <f t="shared" si="36"/>
        <v>1603.981</v>
      </c>
      <c r="Y52" s="348">
        <f t="shared" si="37"/>
        <v>0.3205617772280345</v>
      </c>
    </row>
    <row r="53" spans="1:25" s="130" customFormat="1" ht="19.5" customHeight="1">
      <c r="A53" s="342" t="s">
        <v>225</v>
      </c>
      <c r="B53" s="343">
        <v>102.233</v>
      </c>
      <c r="C53" s="344">
        <v>63.699</v>
      </c>
      <c r="D53" s="345">
        <v>0</v>
      </c>
      <c r="E53" s="344">
        <v>0</v>
      </c>
      <c r="F53" s="345">
        <f t="shared" si="32"/>
        <v>165.93200000000002</v>
      </c>
      <c r="G53" s="346">
        <f t="shared" si="33"/>
        <v>0.0027836324185308743</v>
      </c>
      <c r="H53" s="343">
        <v>80.829</v>
      </c>
      <c r="I53" s="344">
        <v>60.56</v>
      </c>
      <c r="J53" s="345"/>
      <c r="K53" s="344"/>
      <c r="L53" s="345">
        <f t="shared" si="34"/>
        <v>141.389</v>
      </c>
      <c r="M53" s="371">
        <f t="shared" si="31"/>
        <v>0.17358493234975847</v>
      </c>
      <c r="N53" s="372">
        <v>394.77500000000003</v>
      </c>
      <c r="O53" s="344">
        <v>209.39</v>
      </c>
      <c r="P53" s="345"/>
      <c r="Q53" s="344"/>
      <c r="R53" s="345">
        <f t="shared" si="38"/>
        <v>604.165</v>
      </c>
      <c r="S53" s="373">
        <f t="shared" si="35"/>
        <v>0.0022119440151410295</v>
      </c>
      <c r="T53" s="343">
        <v>321.41799999999995</v>
      </c>
      <c r="U53" s="344">
        <v>305.08500000000004</v>
      </c>
      <c r="V53" s="345"/>
      <c r="W53" s="344"/>
      <c r="X53" s="345">
        <f t="shared" si="36"/>
        <v>626.5029999999999</v>
      </c>
      <c r="Y53" s="348">
        <f t="shared" si="37"/>
        <v>-0.035655056719600675</v>
      </c>
    </row>
    <row r="54" spans="1:25" s="130" customFormat="1" ht="19.5" customHeight="1">
      <c r="A54" s="342" t="s">
        <v>177</v>
      </c>
      <c r="B54" s="343">
        <v>0</v>
      </c>
      <c r="C54" s="344">
        <v>139.405</v>
      </c>
      <c r="D54" s="345">
        <v>0</v>
      </c>
      <c r="E54" s="344">
        <v>0</v>
      </c>
      <c r="F54" s="345">
        <f t="shared" si="24"/>
        <v>139.405</v>
      </c>
      <c r="G54" s="346">
        <f t="shared" si="25"/>
        <v>0.0023386223109785726</v>
      </c>
      <c r="H54" s="343">
        <v>55.162</v>
      </c>
      <c r="I54" s="344">
        <v>293.519</v>
      </c>
      <c r="J54" s="345"/>
      <c r="K54" s="344"/>
      <c r="L54" s="345">
        <f aca="true" t="shared" si="39" ref="L54:L61">SUM(H54:K54)</f>
        <v>348.681</v>
      </c>
      <c r="M54" s="371">
        <f t="shared" si="31"/>
        <v>-0.6001932998930254</v>
      </c>
      <c r="N54" s="372">
        <v>24.61</v>
      </c>
      <c r="O54" s="344">
        <v>899.871</v>
      </c>
      <c r="P54" s="345">
        <v>87.912</v>
      </c>
      <c r="Q54" s="344">
        <v>7.161</v>
      </c>
      <c r="R54" s="345">
        <f t="shared" si="27"/>
        <v>1019.554</v>
      </c>
      <c r="S54" s="373">
        <f t="shared" si="28"/>
        <v>0.003732749113922682</v>
      </c>
      <c r="T54" s="343">
        <v>579.571</v>
      </c>
      <c r="U54" s="344">
        <v>1526.2420000000002</v>
      </c>
      <c r="V54" s="345">
        <v>240.041</v>
      </c>
      <c r="W54" s="344">
        <v>200.711</v>
      </c>
      <c r="X54" s="345">
        <f t="shared" si="29"/>
        <v>2546.5650000000005</v>
      </c>
      <c r="Y54" s="348">
        <f t="shared" si="30"/>
        <v>-0.5996355875463615</v>
      </c>
    </row>
    <row r="55" spans="1:25" s="130" customFormat="1" ht="19.5" customHeight="1" thickBot="1">
      <c r="A55" s="342" t="s">
        <v>173</v>
      </c>
      <c r="B55" s="343">
        <v>471.57099999999997</v>
      </c>
      <c r="C55" s="344">
        <v>135.26299999999998</v>
      </c>
      <c r="D55" s="345">
        <v>0</v>
      </c>
      <c r="E55" s="344">
        <v>89.344</v>
      </c>
      <c r="F55" s="345">
        <f>SUM(B55:E55)</f>
        <v>696.1779999999999</v>
      </c>
      <c r="G55" s="346">
        <f>F55/$F$9</f>
        <v>0.011678902501434241</v>
      </c>
      <c r="H55" s="343">
        <v>440.61199999999997</v>
      </c>
      <c r="I55" s="344">
        <v>441.391</v>
      </c>
      <c r="J55" s="345">
        <v>0</v>
      </c>
      <c r="K55" s="344">
        <v>0</v>
      </c>
      <c r="L55" s="345">
        <f t="shared" si="39"/>
        <v>882.0029999999999</v>
      </c>
      <c r="M55" s="371">
        <f t="shared" si="31"/>
        <v>-0.21068522442667437</v>
      </c>
      <c r="N55" s="372">
        <v>2207.708</v>
      </c>
      <c r="O55" s="344">
        <v>940.038</v>
      </c>
      <c r="P55" s="345">
        <v>61.52</v>
      </c>
      <c r="Q55" s="344">
        <v>103.15799999999999</v>
      </c>
      <c r="R55" s="345">
        <f>SUM(N55:Q55)</f>
        <v>3312.424</v>
      </c>
      <c r="S55" s="373">
        <f>R55/$R$9</f>
        <v>0.012127310324844223</v>
      </c>
      <c r="T55" s="343">
        <v>1757.2029999999997</v>
      </c>
      <c r="U55" s="344">
        <v>2030.2740000000001</v>
      </c>
      <c r="V55" s="345">
        <v>297.234</v>
      </c>
      <c r="W55" s="344">
        <v>7.8149999999999995</v>
      </c>
      <c r="X55" s="345">
        <f>SUM(T55:W55)</f>
        <v>4092.526</v>
      </c>
      <c r="Y55" s="348">
        <f>IF(ISERROR(R55/X55-1),"         /0",IF(R55/X55&gt;5,"  *  ",(R55/X55-1)))</f>
        <v>-0.1906162599822212</v>
      </c>
    </row>
    <row r="56" spans="1:25" s="138" customFormat="1" ht="19.5" customHeight="1">
      <c r="A56" s="145" t="s">
        <v>52</v>
      </c>
      <c r="B56" s="142">
        <f>SUM(B57:B60)</f>
        <v>222.923</v>
      </c>
      <c r="C56" s="141">
        <f>SUM(C57:C60)</f>
        <v>24.139</v>
      </c>
      <c r="D56" s="140">
        <f>SUM(D57:D60)</f>
        <v>46.946999999999996</v>
      </c>
      <c r="E56" s="141">
        <f>SUM(E57:E60)</f>
        <v>44.3</v>
      </c>
      <c r="F56" s="140">
        <f t="shared" si="24"/>
        <v>338.309</v>
      </c>
      <c r="G56" s="143">
        <f t="shared" si="25"/>
        <v>0.005675384494134714</v>
      </c>
      <c r="H56" s="142">
        <f>SUM(H57:H60)</f>
        <v>61.19</v>
      </c>
      <c r="I56" s="141">
        <f>SUM(I57:I60)</f>
        <v>9.669</v>
      </c>
      <c r="J56" s="140">
        <f>SUM(J57:J60)</f>
        <v>78.536</v>
      </c>
      <c r="K56" s="141">
        <f>SUM(K57:K60)</f>
        <v>6.3999999999999995</v>
      </c>
      <c r="L56" s="140">
        <f t="shared" si="39"/>
        <v>155.795</v>
      </c>
      <c r="M56" s="260">
        <f t="shared" si="31"/>
        <v>1.171501010943869</v>
      </c>
      <c r="N56" s="263">
        <f>SUM(N57:N60)</f>
        <v>1026.786</v>
      </c>
      <c r="O56" s="141">
        <f>SUM(O57:O60)</f>
        <v>83.81200000000001</v>
      </c>
      <c r="P56" s="140">
        <f>SUM(P57:P60)</f>
        <v>309.062</v>
      </c>
      <c r="Q56" s="141">
        <f>SUM(Q57:Q60)</f>
        <v>86.05799999999999</v>
      </c>
      <c r="R56" s="140">
        <f t="shared" si="27"/>
        <v>1505.7179999999998</v>
      </c>
      <c r="S56" s="276">
        <f t="shared" si="28"/>
        <v>0.00551267272779807</v>
      </c>
      <c r="T56" s="142">
        <f>SUM(T57:T60)</f>
        <v>710.468</v>
      </c>
      <c r="U56" s="141">
        <f>SUM(U57:U60)</f>
        <v>159.67000000000002</v>
      </c>
      <c r="V56" s="140">
        <f>SUM(V57:V60)</f>
        <v>251.652</v>
      </c>
      <c r="W56" s="141">
        <f>SUM(W57:W60)</f>
        <v>26.607</v>
      </c>
      <c r="X56" s="140">
        <f t="shared" si="29"/>
        <v>1148.397</v>
      </c>
      <c r="Y56" s="139">
        <f t="shared" si="30"/>
        <v>0.3111476257774968</v>
      </c>
    </row>
    <row r="57" spans="1:25" ht="19.5" customHeight="1">
      <c r="A57" s="335" t="s">
        <v>175</v>
      </c>
      <c r="B57" s="336">
        <v>69.228</v>
      </c>
      <c r="C57" s="337">
        <v>14.141</v>
      </c>
      <c r="D57" s="338">
        <v>0</v>
      </c>
      <c r="E57" s="337">
        <v>0</v>
      </c>
      <c r="F57" s="338">
        <f t="shared" si="24"/>
        <v>83.369</v>
      </c>
      <c r="G57" s="339">
        <f t="shared" si="25"/>
        <v>0.001398576833284119</v>
      </c>
      <c r="H57" s="336"/>
      <c r="I57" s="337">
        <v>8.224</v>
      </c>
      <c r="J57" s="338"/>
      <c r="K57" s="337"/>
      <c r="L57" s="338">
        <f t="shared" si="39"/>
        <v>8.224</v>
      </c>
      <c r="M57" s="368">
        <f t="shared" si="31"/>
        <v>9.13728112840467</v>
      </c>
      <c r="N57" s="369">
        <v>343.50100000000003</v>
      </c>
      <c r="O57" s="337">
        <v>42.633</v>
      </c>
      <c r="P57" s="338">
        <v>81.834</v>
      </c>
      <c r="Q57" s="337">
        <v>14.498999999999999</v>
      </c>
      <c r="R57" s="338">
        <f t="shared" si="27"/>
        <v>482.46700000000004</v>
      </c>
      <c r="S57" s="370">
        <f t="shared" si="28"/>
        <v>0.001766388309738312</v>
      </c>
      <c r="T57" s="336">
        <v>115.05999999999999</v>
      </c>
      <c r="U57" s="337">
        <v>102.99300000000001</v>
      </c>
      <c r="V57" s="338"/>
      <c r="W57" s="337"/>
      <c r="X57" s="338">
        <f t="shared" si="29"/>
        <v>218.053</v>
      </c>
      <c r="Y57" s="341">
        <f t="shared" si="30"/>
        <v>1.2126134471894452</v>
      </c>
    </row>
    <row r="58" spans="1:25" ht="19.5" customHeight="1">
      <c r="A58" s="342" t="s">
        <v>176</v>
      </c>
      <c r="B58" s="343">
        <v>59.273</v>
      </c>
      <c r="C58" s="344">
        <v>5.34</v>
      </c>
      <c r="D58" s="345">
        <v>0</v>
      </c>
      <c r="E58" s="344">
        <v>0</v>
      </c>
      <c r="F58" s="345">
        <f>SUM(B58:E58)</f>
        <v>64.613</v>
      </c>
      <c r="G58" s="346">
        <f>F58/$F$9</f>
        <v>0.0010839310166727053</v>
      </c>
      <c r="H58" s="343"/>
      <c r="I58" s="344"/>
      <c r="J58" s="345"/>
      <c r="K58" s="344"/>
      <c r="L58" s="345">
        <f t="shared" si="39"/>
        <v>0</v>
      </c>
      <c r="M58" s="371" t="str">
        <f t="shared" si="31"/>
        <v>         /0</v>
      </c>
      <c r="N58" s="372">
        <v>125.62</v>
      </c>
      <c r="O58" s="344">
        <v>11.24</v>
      </c>
      <c r="P58" s="345"/>
      <c r="Q58" s="344"/>
      <c r="R58" s="345">
        <f>SUM(N58:Q58)</f>
        <v>136.86</v>
      </c>
      <c r="S58" s="373">
        <f>R58/$R$9</f>
        <v>0.0005010661953476307</v>
      </c>
      <c r="T58" s="343"/>
      <c r="U58" s="344"/>
      <c r="V58" s="345"/>
      <c r="W58" s="344"/>
      <c r="X58" s="345">
        <f>SUM(T58:W58)</f>
        <v>0</v>
      </c>
      <c r="Y58" s="348" t="str">
        <f>IF(ISERROR(R58/X58-1),"         /0",IF(R58/X58&gt;5,"  *  ",(R58/X58-1)))</f>
        <v>         /0</v>
      </c>
    </row>
    <row r="59" spans="1:25" ht="19.5" customHeight="1">
      <c r="A59" s="562" t="s">
        <v>159</v>
      </c>
      <c r="B59" s="563">
        <v>58.171</v>
      </c>
      <c r="C59" s="564">
        <v>3.075</v>
      </c>
      <c r="D59" s="565">
        <v>0</v>
      </c>
      <c r="E59" s="564">
        <v>0</v>
      </c>
      <c r="F59" s="565">
        <f>SUM(B59:E59)</f>
        <v>61.246</v>
      </c>
      <c r="G59" s="566">
        <f>F59/$F$9</f>
        <v>0.0010274470934198462</v>
      </c>
      <c r="H59" s="563">
        <v>42.528999999999996</v>
      </c>
      <c r="I59" s="564">
        <v>0.92</v>
      </c>
      <c r="J59" s="565"/>
      <c r="K59" s="564"/>
      <c r="L59" s="565">
        <f t="shared" si="39"/>
        <v>43.449</v>
      </c>
      <c r="M59" s="567">
        <f>IF(ISERROR(F59/L59-1),"         /0",(F59/L59-1))</f>
        <v>0.4096066652857375</v>
      </c>
      <c r="N59" s="568">
        <v>182.73700000000002</v>
      </c>
      <c r="O59" s="564">
        <v>10.427</v>
      </c>
      <c r="P59" s="565">
        <v>0</v>
      </c>
      <c r="Q59" s="564">
        <v>0</v>
      </c>
      <c r="R59" s="565">
        <f>SUM(N59:Q59)</f>
        <v>193.16400000000002</v>
      </c>
      <c r="S59" s="569">
        <f>R59/$R$9</f>
        <v>0.000707204081237248</v>
      </c>
      <c r="T59" s="563">
        <v>197.83700000000002</v>
      </c>
      <c r="U59" s="564">
        <v>6.807</v>
      </c>
      <c r="V59" s="565">
        <v>0</v>
      </c>
      <c r="W59" s="564">
        <v>0</v>
      </c>
      <c r="X59" s="565">
        <f>SUM(T59:W59)</f>
        <v>204.644</v>
      </c>
      <c r="Y59" s="570">
        <f>IF(ISERROR(R59/X59-1),"         /0",IF(R59/X59&gt;5,"  *  ",(R59/X59-1)))</f>
        <v>-0.05609741795508294</v>
      </c>
    </row>
    <row r="60" spans="1:25" ht="19.5" customHeight="1" thickBot="1">
      <c r="A60" s="349" t="s">
        <v>173</v>
      </c>
      <c r="B60" s="350">
        <v>36.251</v>
      </c>
      <c r="C60" s="351">
        <v>1.583</v>
      </c>
      <c r="D60" s="352">
        <v>46.946999999999996</v>
      </c>
      <c r="E60" s="351">
        <v>44.3</v>
      </c>
      <c r="F60" s="352">
        <f>SUM(B60:E60)</f>
        <v>129.081</v>
      </c>
      <c r="G60" s="353">
        <f>F60/$F$9</f>
        <v>0.0021654295507580437</v>
      </c>
      <c r="H60" s="350">
        <v>18.661</v>
      </c>
      <c r="I60" s="351">
        <v>0.525</v>
      </c>
      <c r="J60" s="352">
        <v>78.536</v>
      </c>
      <c r="K60" s="351">
        <v>6.3999999999999995</v>
      </c>
      <c r="L60" s="352">
        <f t="shared" si="39"/>
        <v>104.12200000000001</v>
      </c>
      <c r="M60" s="374">
        <f t="shared" si="31"/>
        <v>0.23970918729951385</v>
      </c>
      <c r="N60" s="375">
        <v>374.928</v>
      </c>
      <c r="O60" s="351">
        <v>19.512</v>
      </c>
      <c r="P60" s="352">
        <v>227.22799999999998</v>
      </c>
      <c r="Q60" s="351">
        <v>71.559</v>
      </c>
      <c r="R60" s="352">
        <f>SUM(N60:Q60)</f>
        <v>693.227</v>
      </c>
      <c r="S60" s="376">
        <f>R60/$R$9</f>
        <v>0.0025380141414748794</v>
      </c>
      <c r="T60" s="350">
        <v>397.57099999999997</v>
      </c>
      <c r="U60" s="351">
        <v>49.870000000000005</v>
      </c>
      <c r="V60" s="352">
        <v>251.652</v>
      </c>
      <c r="W60" s="351">
        <v>26.607</v>
      </c>
      <c r="X60" s="352">
        <f>SUM(T60:W60)</f>
        <v>725.6999999999999</v>
      </c>
      <c r="Y60" s="355">
        <f>IF(ISERROR(R60/X60-1),"         /0",IF(R60/X60&gt;5,"  *  ",(R60/X60-1)))</f>
        <v>-0.04474714069174579</v>
      </c>
    </row>
    <row r="61" spans="1:25" s="207" customFormat="1" ht="19.5" customHeight="1" thickBot="1">
      <c r="A61" s="213" t="s">
        <v>51</v>
      </c>
      <c r="B61" s="211">
        <v>44.184999999999995</v>
      </c>
      <c r="C61" s="210">
        <v>0</v>
      </c>
      <c r="D61" s="209">
        <v>0</v>
      </c>
      <c r="E61" s="210">
        <v>0</v>
      </c>
      <c r="F61" s="209">
        <f>SUM(B61:E61)</f>
        <v>44.184999999999995</v>
      </c>
      <c r="G61" s="212">
        <f>F61/$F$9</f>
        <v>0.0007412361594676533</v>
      </c>
      <c r="H61" s="211">
        <v>40.857</v>
      </c>
      <c r="I61" s="210">
        <v>2.7209999999999996</v>
      </c>
      <c r="J61" s="209"/>
      <c r="K61" s="210"/>
      <c r="L61" s="209">
        <f t="shared" si="39"/>
        <v>43.577999999999996</v>
      </c>
      <c r="M61" s="261">
        <f t="shared" si="31"/>
        <v>0.013929046766717246</v>
      </c>
      <c r="N61" s="264">
        <v>207.831</v>
      </c>
      <c r="O61" s="210">
        <v>1.735</v>
      </c>
      <c r="P61" s="209"/>
      <c r="Q61" s="210"/>
      <c r="R61" s="209">
        <f>SUM(N61:Q61)</f>
        <v>209.566</v>
      </c>
      <c r="S61" s="277">
        <f>R61/$R$9</f>
        <v>0.0007672544081120969</v>
      </c>
      <c r="T61" s="211">
        <v>290.161</v>
      </c>
      <c r="U61" s="210">
        <v>5.297000000000001</v>
      </c>
      <c r="V61" s="209">
        <v>0.145</v>
      </c>
      <c r="W61" s="210">
        <v>0.06</v>
      </c>
      <c r="X61" s="209">
        <f>SUM(T61:W61)</f>
        <v>295.663</v>
      </c>
      <c r="Y61" s="208">
        <f>IF(ISERROR(R61/X61-1),"         /0",IF(R61/X61&gt;5,"  *  ",(R61/X61-1)))</f>
        <v>-0.2911997781257716</v>
      </c>
    </row>
    <row r="62" ht="9" customHeight="1" thickTop="1">
      <c r="A62" s="98"/>
    </row>
    <row r="63" ht="14.25">
      <c r="A63" s="98" t="s">
        <v>50</v>
      </c>
    </row>
    <row r="64" ht="14.25">
      <c r="A64" s="105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2:Y65536 M62:M65536 Y3 M3">
    <cfRule type="cellIs" priority="4" dxfId="93" operator="lessThan" stopIfTrue="1">
      <formula>0</formula>
    </cfRule>
  </conditionalFormatting>
  <conditionalFormatting sqref="Y9:Y61 M9:M61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75" zoomScaleNormal="75" zoomScalePageLayoutView="0" workbookViewId="0" topLeftCell="C1">
      <selection activeCell="U10" sqref="U10:X64"/>
    </sheetView>
  </sheetViews>
  <sheetFormatPr defaultColWidth="8.00390625" defaultRowHeight="15"/>
  <cols>
    <col min="1" max="1" width="25.421875" style="105" customWidth="1"/>
    <col min="2" max="2" width="39.421875" style="105" customWidth="1"/>
    <col min="3" max="3" width="12.421875" style="105" customWidth="1"/>
    <col min="4" max="4" width="12.421875" style="105" bestFit="1" customWidth="1"/>
    <col min="5" max="5" width="9.140625" style="105" bestFit="1" customWidth="1"/>
    <col min="6" max="6" width="11.421875" style="105" bestFit="1" customWidth="1"/>
    <col min="7" max="7" width="11.7109375" style="105" customWidth="1"/>
    <col min="8" max="8" width="10.421875" style="105" customWidth="1"/>
    <col min="9" max="10" width="12.7109375" style="105" bestFit="1" customWidth="1"/>
    <col min="11" max="11" width="9.7109375" style="105" bestFit="1" customWidth="1"/>
    <col min="12" max="12" width="10.57421875" style="105" bestFit="1" customWidth="1"/>
    <col min="13" max="13" width="12.7109375" style="105" bestFit="1" customWidth="1"/>
    <col min="14" max="14" width="9.421875" style="105" customWidth="1"/>
    <col min="15" max="16" width="13.00390625" style="105" bestFit="1" customWidth="1"/>
    <col min="17" max="18" width="10.57421875" style="105" bestFit="1" customWidth="1"/>
    <col min="19" max="19" width="13.00390625" style="105" bestFit="1" customWidth="1"/>
    <col min="20" max="20" width="10.57421875" style="105" customWidth="1"/>
    <col min="21" max="22" width="13.140625" style="105" bestFit="1" customWidth="1"/>
    <col min="23" max="23" width="10.28125" style="105" customWidth="1"/>
    <col min="24" max="24" width="10.8515625" style="105" bestFit="1" customWidth="1"/>
    <col min="25" max="25" width="13.00390625" style="105" bestFit="1" customWidth="1"/>
    <col min="26" max="26" width="9.8515625" style="105" bestFit="1" customWidth="1"/>
    <col min="27" max="16384" width="8.00390625" style="105" customWidth="1"/>
  </cols>
  <sheetData>
    <row r="1" spans="1:26" ht="21" thickBot="1">
      <c r="A1" s="333" t="s">
        <v>118</v>
      </c>
      <c r="B1" s="334"/>
      <c r="C1" s="334"/>
      <c r="D1" s="334"/>
      <c r="E1" s="334"/>
      <c r="Y1" s="743" t="s">
        <v>26</v>
      </c>
      <c r="Z1" s="744"/>
    </row>
    <row r="2" ht="9.75" customHeight="1" thickBot="1"/>
    <row r="3" spans="1:26" ht="24.75" customHeight="1" thickTop="1">
      <c r="A3" s="654" t="s">
        <v>115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6"/>
    </row>
    <row r="4" spans="1:26" ht="21" customHeight="1" thickBot="1">
      <c r="A4" s="668" t="s">
        <v>42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70"/>
    </row>
    <row r="5" spans="1:26" s="124" customFormat="1" ht="19.5" customHeight="1" thickBot="1" thickTop="1">
      <c r="A5" s="739" t="s">
        <v>116</v>
      </c>
      <c r="B5" s="739" t="s">
        <v>117</v>
      </c>
      <c r="C5" s="672" t="s">
        <v>34</v>
      </c>
      <c r="D5" s="673"/>
      <c r="E5" s="673"/>
      <c r="F5" s="673"/>
      <c r="G5" s="673"/>
      <c r="H5" s="673"/>
      <c r="I5" s="673"/>
      <c r="J5" s="673"/>
      <c r="K5" s="674"/>
      <c r="L5" s="674"/>
      <c r="M5" s="674"/>
      <c r="N5" s="675"/>
      <c r="O5" s="676" t="s">
        <v>33</v>
      </c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5"/>
    </row>
    <row r="6" spans="1:26" s="123" customFormat="1" ht="26.25" customHeight="1" thickBot="1">
      <c r="A6" s="740"/>
      <c r="B6" s="740"/>
      <c r="C6" s="745" t="s">
        <v>155</v>
      </c>
      <c r="D6" s="746"/>
      <c r="E6" s="746"/>
      <c r="F6" s="746"/>
      <c r="G6" s="747"/>
      <c r="H6" s="661" t="s">
        <v>32</v>
      </c>
      <c r="I6" s="745" t="s">
        <v>156</v>
      </c>
      <c r="J6" s="746"/>
      <c r="K6" s="746"/>
      <c r="L6" s="746"/>
      <c r="M6" s="747"/>
      <c r="N6" s="661" t="s">
        <v>31</v>
      </c>
      <c r="O6" s="748" t="s">
        <v>157</v>
      </c>
      <c r="P6" s="746"/>
      <c r="Q6" s="746"/>
      <c r="R6" s="746"/>
      <c r="S6" s="747"/>
      <c r="T6" s="661" t="s">
        <v>32</v>
      </c>
      <c r="U6" s="748" t="s">
        <v>158</v>
      </c>
      <c r="V6" s="746"/>
      <c r="W6" s="746"/>
      <c r="X6" s="746"/>
      <c r="Y6" s="747"/>
      <c r="Z6" s="661" t="s">
        <v>31</v>
      </c>
    </row>
    <row r="7" spans="1:26" s="118" customFormat="1" ht="26.25" customHeight="1">
      <c r="A7" s="741"/>
      <c r="B7" s="741"/>
      <c r="C7" s="644" t="s">
        <v>20</v>
      </c>
      <c r="D7" s="645"/>
      <c r="E7" s="646" t="s">
        <v>19</v>
      </c>
      <c r="F7" s="647"/>
      <c r="G7" s="648" t="s">
        <v>15</v>
      </c>
      <c r="H7" s="662"/>
      <c r="I7" s="644" t="s">
        <v>20</v>
      </c>
      <c r="J7" s="645"/>
      <c r="K7" s="646" t="s">
        <v>19</v>
      </c>
      <c r="L7" s="647"/>
      <c r="M7" s="648" t="s">
        <v>15</v>
      </c>
      <c r="N7" s="662"/>
      <c r="O7" s="645" t="s">
        <v>20</v>
      </c>
      <c r="P7" s="645"/>
      <c r="Q7" s="650" t="s">
        <v>19</v>
      </c>
      <c r="R7" s="645"/>
      <c r="S7" s="648" t="s">
        <v>15</v>
      </c>
      <c r="T7" s="662"/>
      <c r="U7" s="651" t="s">
        <v>20</v>
      </c>
      <c r="V7" s="647"/>
      <c r="W7" s="646" t="s">
        <v>19</v>
      </c>
      <c r="X7" s="667"/>
      <c r="Y7" s="648" t="s">
        <v>15</v>
      </c>
      <c r="Z7" s="662"/>
    </row>
    <row r="8" spans="1:26" s="118" customFormat="1" ht="31.5" thickBot="1">
      <c r="A8" s="742"/>
      <c r="B8" s="742"/>
      <c r="C8" s="121" t="s">
        <v>17</v>
      </c>
      <c r="D8" s="119" t="s">
        <v>16</v>
      </c>
      <c r="E8" s="120" t="s">
        <v>17</v>
      </c>
      <c r="F8" s="119" t="s">
        <v>16</v>
      </c>
      <c r="G8" s="649"/>
      <c r="H8" s="663"/>
      <c r="I8" s="121" t="s">
        <v>17</v>
      </c>
      <c r="J8" s="119" t="s">
        <v>16</v>
      </c>
      <c r="K8" s="120" t="s">
        <v>17</v>
      </c>
      <c r="L8" s="119" t="s">
        <v>16</v>
      </c>
      <c r="M8" s="649"/>
      <c r="N8" s="663"/>
      <c r="O8" s="122" t="s">
        <v>17</v>
      </c>
      <c r="P8" s="119" t="s">
        <v>16</v>
      </c>
      <c r="Q8" s="120" t="s">
        <v>17</v>
      </c>
      <c r="R8" s="119" t="s">
        <v>16</v>
      </c>
      <c r="S8" s="649"/>
      <c r="T8" s="663"/>
      <c r="U8" s="121" t="s">
        <v>17</v>
      </c>
      <c r="V8" s="119" t="s">
        <v>16</v>
      </c>
      <c r="W8" s="120" t="s">
        <v>17</v>
      </c>
      <c r="X8" s="119" t="s">
        <v>16</v>
      </c>
      <c r="Y8" s="649"/>
      <c r="Z8" s="663"/>
    </row>
    <row r="9" spans="1:26" s="107" customFormat="1" ht="18" customHeight="1" thickBot="1" thickTop="1">
      <c r="A9" s="117" t="s">
        <v>22</v>
      </c>
      <c r="B9" s="234"/>
      <c r="C9" s="116">
        <f>SUM(C10:C64)</f>
        <v>1873365</v>
      </c>
      <c r="D9" s="110">
        <f>SUM(D10:D64)</f>
        <v>1873365</v>
      </c>
      <c r="E9" s="111">
        <f>SUM(E10:E64)</f>
        <v>69659</v>
      </c>
      <c r="F9" s="110">
        <f>SUM(F10:F64)</f>
        <v>69659</v>
      </c>
      <c r="G9" s="109">
        <f>SUM(C9:F9)</f>
        <v>3886048</v>
      </c>
      <c r="H9" s="113">
        <f aca="true" t="shared" si="0" ref="H9:H20">G9/$G$9</f>
        <v>1</v>
      </c>
      <c r="I9" s="112">
        <f>SUM(I10:I64)</f>
        <v>1881110</v>
      </c>
      <c r="J9" s="110">
        <f>SUM(J10:J64)</f>
        <v>1881110</v>
      </c>
      <c r="K9" s="111">
        <f>SUM(K10:K64)</f>
        <v>57515</v>
      </c>
      <c r="L9" s="110">
        <f>SUM(L10:L64)</f>
        <v>57515</v>
      </c>
      <c r="M9" s="109">
        <f aca="true" t="shared" si="1" ref="M9:M20">SUM(I9:L9)</f>
        <v>3877250</v>
      </c>
      <c r="N9" s="115">
        <f aca="true" t="shared" si="2" ref="N9:N20">IF(ISERROR(G9/M9-1),"         /0",(G9/M9-1))</f>
        <v>0.002269134051195998</v>
      </c>
      <c r="O9" s="114">
        <f>SUM(O10:O64)</f>
        <v>9391669</v>
      </c>
      <c r="P9" s="110">
        <f>SUM(P10:P64)</f>
        <v>9391669</v>
      </c>
      <c r="Q9" s="111">
        <f>SUM(Q10:Q64)</f>
        <v>325076</v>
      </c>
      <c r="R9" s="110">
        <f>SUM(R10:R64)</f>
        <v>325076</v>
      </c>
      <c r="S9" s="109">
        <f aca="true" t="shared" si="3" ref="S9:S20">SUM(O9:R9)</f>
        <v>19433490</v>
      </c>
      <c r="T9" s="113">
        <f aca="true" t="shared" si="4" ref="T9:T20">S9/$S$9</f>
        <v>1</v>
      </c>
      <c r="U9" s="112">
        <f>SUM(U10:U64)</f>
        <v>9161005</v>
      </c>
      <c r="V9" s="110">
        <f>SUM(V10:V64)</f>
        <v>9161005</v>
      </c>
      <c r="W9" s="111">
        <f>SUM(W10:W64)</f>
        <v>309948</v>
      </c>
      <c r="X9" s="110">
        <f>SUM(X10:X64)</f>
        <v>309948</v>
      </c>
      <c r="Y9" s="109">
        <f aca="true" t="shared" si="5" ref="Y9:Y20">SUM(U9:X9)</f>
        <v>18941906</v>
      </c>
      <c r="Z9" s="108">
        <f>IF(ISERROR(S9/Y9-1),"         /0",(S9/Y9-1))</f>
        <v>0.02595219298416951</v>
      </c>
    </row>
    <row r="10" spans="1:26" ht="21" customHeight="1" thickTop="1">
      <c r="A10" s="385" t="s">
        <v>396</v>
      </c>
      <c r="B10" s="386" t="s">
        <v>397</v>
      </c>
      <c r="C10" s="387">
        <v>673119</v>
      </c>
      <c r="D10" s="388">
        <v>697699</v>
      </c>
      <c r="E10" s="389">
        <v>13427</v>
      </c>
      <c r="F10" s="388">
        <v>13113</v>
      </c>
      <c r="G10" s="390">
        <f aca="true" t="shared" si="6" ref="G10:G64">SUM(C10:F10)</f>
        <v>1397358</v>
      </c>
      <c r="H10" s="391">
        <f t="shared" si="0"/>
        <v>0.3595833093157882</v>
      </c>
      <c r="I10" s="392">
        <v>682996</v>
      </c>
      <c r="J10" s="388">
        <v>692020</v>
      </c>
      <c r="K10" s="389">
        <v>10644</v>
      </c>
      <c r="L10" s="388">
        <v>10644</v>
      </c>
      <c r="M10" s="390">
        <f t="shared" si="1"/>
        <v>1396304</v>
      </c>
      <c r="N10" s="393">
        <f t="shared" si="2"/>
        <v>0.0007548499467164849</v>
      </c>
      <c r="O10" s="387">
        <v>3284271</v>
      </c>
      <c r="P10" s="388">
        <v>3430150</v>
      </c>
      <c r="Q10" s="389">
        <v>58646</v>
      </c>
      <c r="R10" s="388">
        <v>58989</v>
      </c>
      <c r="S10" s="390">
        <f t="shared" si="3"/>
        <v>6832056</v>
      </c>
      <c r="T10" s="391">
        <f t="shared" si="4"/>
        <v>0.3515609393886533</v>
      </c>
      <c r="U10" s="392">
        <v>3263210</v>
      </c>
      <c r="V10" s="388">
        <v>3403277</v>
      </c>
      <c r="W10" s="389">
        <v>59481</v>
      </c>
      <c r="X10" s="388">
        <v>59906</v>
      </c>
      <c r="Y10" s="390">
        <f t="shared" si="5"/>
        <v>6785874</v>
      </c>
      <c r="Z10" s="394">
        <f aca="true" t="shared" si="7" ref="Z10:Z20">IF(ISERROR(S10/Y10-1),"         /0",IF(S10/Y10&gt;5,"  *  ",(S10/Y10-1)))</f>
        <v>0.006805608238526162</v>
      </c>
    </row>
    <row r="11" spans="1:26" ht="21" customHeight="1">
      <c r="A11" s="395" t="s">
        <v>398</v>
      </c>
      <c r="B11" s="396" t="s">
        <v>399</v>
      </c>
      <c r="C11" s="397">
        <v>247605</v>
      </c>
      <c r="D11" s="398">
        <v>245219</v>
      </c>
      <c r="E11" s="399">
        <v>3332</v>
      </c>
      <c r="F11" s="398">
        <v>3322</v>
      </c>
      <c r="G11" s="400">
        <f t="shared" si="6"/>
        <v>499478</v>
      </c>
      <c r="H11" s="401">
        <f t="shared" si="0"/>
        <v>0.12853109380017952</v>
      </c>
      <c r="I11" s="402">
        <v>238204</v>
      </c>
      <c r="J11" s="398">
        <v>237962</v>
      </c>
      <c r="K11" s="399">
        <v>1489</v>
      </c>
      <c r="L11" s="398">
        <v>1634</v>
      </c>
      <c r="M11" s="400">
        <f t="shared" si="1"/>
        <v>479289</v>
      </c>
      <c r="N11" s="403">
        <f t="shared" si="2"/>
        <v>0.0421228110805798</v>
      </c>
      <c r="O11" s="397">
        <v>1224925</v>
      </c>
      <c r="P11" s="398">
        <v>1212054</v>
      </c>
      <c r="Q11" s="399">
        <v>14263</v>
      </c>
      <c r="R11" s="398">
        <v>14821</v>
      </c>
      <c r="S11" s="400">
        <f t="shared" si="3"/>
        <v>2466063</v>
      </c>
      <c r="T11" s="401">
        <f t="shared" si="4"/>
        <v>0.12689758761807582</v>
      </c>
      <c r="U11" s="402">
        <v>1138007</v>
      </c>
      <c r="V11" s="398">
        <v>1131894</v>
      </c>
      <c r="W11" s="399">
        <v>11704</v>
      </c>
      <c r="X11" s="398">
        <v>12836</v>
      </c>
      <c r="Y11" s="400">
        <f t="shared" si="5"/>
        <v>2294441</v>
      </c>
      <c r="Z11" s="404">
        <f t="shared" si="7"/>
        <v>0.07479904691382355</v>
      </c>
    </row>
    <row r="12" spans="1:26" ht="21" customHeight="1">
      <c r="A12" s="395" t="s">
        <v>400</v>
      </c>
      <c r="B12" s="396" t="s">
        <v>401</v>
      </c>
      <c r="C12" s="397">
        <v>171438</v>
      </c>
      <c r="D12" s="398">
        <v>168650</v>
      </c>
      <c r="E12" s="399">
        <v>3705</v>
      </c>
      <c r="F12" s="398">
        <v>3367</v>
      </c>
      <c r="G12" s="400">
        <f t="shared" si="6"/>
        <v>347160</v>
      </c>
      <c r="H12" s="401">
        <f t="shared" si="0"/>
        <v>0.08933497476099111</v>
      </c>
      <c r="I12" s="402">
        <v>174169</v>
      </c>
      <c r="J12" s="398">
        <v>173509</v>
      </c>
      <c r="K12" s="399">
        <v>3702</v>
      </c>
      <c r="L12" s="398">
        <v>3873</v>
      </c>
      <c r="M12" s="400">
        <f t="shared" si="1"/>
        <v>355253</v>
      </c>
      <c r="N12" s="403">
        <f t="shared" si="2"/>
        <v>-0.022780947662651707</v>
      </c>
      <c r="O12" s="397">
        <v>868634</v>
      </c>
      <c r="P12" s="398">
        <v>853160</v>
      </c>
      <c r="Q12" s="399">
        <v>17031</v>
      </c>
      <c r="R12" s="398">
        <v>15728</v>
      </c>
      <c r="S12" s="400">
        <f t="shared" si="3"/>
        <v>1754553</v>
      </c>
      <c r="T12" s="401">
        <f t="shared" si="4"/>
        <v>0.09028501828544436</v>
      </c>
      <c r="U12" s="402">
        <v>836725</v>
      </c>
      <c r="V12" s="398">
        <v>818405</v>
      </c>
      <c r="W12" s="399">
        <v>18031</v>
      </c>
      <c r="X12" s="398">
        <v>19288</v>
      </c>
      <c r="Y12" s="400">
        <f t="shared" si="5"/>
        <v>1692449</v>
      </c>
      <c r="Z12" s="404">
        <f t="shared" si="7"/>
        <v>0.03669475416984502</v>
      </c>
    </row>
    <row r="13" spans="1:26" ht="21" customHeight="1">
      <c r="A13" s="395" t="s">
        <v>402</v>
      </c>
      <c r="B13" s="396" t="s">
        <v>403</v>
      </c>
      <c r="C13" s="397">
        <v>144248</v>
      </c>
      <c r="D13" s="398">
        <v>140353</v>
      </c>
      <c r="E13" s="399">
        <v>877</v>
      </c>
      <c r="F13" s="398">
        <v>1052</v>
      </c>
      <c r="G13" s="400">
        <f t="shared" si="6"/>
        <v>286530</v>
      </c>
      <c r="H13" s="401">
        <f t="shared" si="0"/>
        <v>0.07373300587126047</v>
      </c>
      <c r="I13" s="402">
        <v>136383</v>
      </c>
      <c r="J13" s="398">
        <v>135387</v>
      </c>
      <c r="K13" s="399">
        <v>897</v>
      </c>
      <c r="L13" s="398">
        <v>925</v>
      </c>
      <c r="M13" s="400">
        <f t="shared" si="1"/>
        <v>273592</v>
      </c>
      <c r="N13" s="403">
        <f t="shared" si="2"/>
        <v>0.04728939442673763</v>
      </c>
      <c r="O13" s="397">
        <v>796927</v>
      </c>
      <c r="P13" s="398">
        <v>777228</v>
      </c>
      <c r="Q13" s="399">
        <v>4236</v>
      </c>
      <c r="R13" s="398">
        <v>5026</v>
      </c>
      <c r="S13" s="400">
        <f t="shared" si="3"/>
        <v>1583417</v>
      </c>
      <c r="T13" s="401">
        <f t="shared" si="4"/>
        <v>0.0814787771007678</v>
      </c>
      <c r="U13" s="402">
        <v>718248</v>
      </c>
      <c r="V13" s="398">
        <v>701041</v>
      </c>
      <c r="W13" s="399">
        <v>2367</v>
      </c>
      <c r="X13" s="398">
        <v>2185</v>
      </c>
      <c r="Y13" s="400">
        <f t="shared" si="5"/>
        <v>1423841</v>
      </c>
      <c r="Z13" s="404">
        <f t="shared" si="7"/>
        <v>0.11207431166822701</v>
      </c>
    </row>
    <row r="14" spans="1:26" ht="21" customHeight="1">
      <c r="A14" s="395" t="s">
        <v>404</v>
      </c>
      <c r="B14" s="396" t="s">
        <v>405</v>
      </c>
      <c r="C14" s="397">
        <v>89394</v>
      </c>
      <c r="D14" s="398">
        <v>88409</v>
      </c>
      <c r="E14" s="399">
        <v>3174</v>
      </c>
      <c r="F14" s="398">
        <v>3092</v>
      </c>
      <c r="G14" s="400">
        <f t="shared" si="6"/>
        <v>184069</v>
      </c>
      <c r="H14" s="401">
        <f t="shared" si="0"/>
        <v>0.04736663057172737</v>
      </c>
      <c r="I14" s="402">
        <v>101515</v>
      </c>
      <c r="J14" s="398">
        <v>100274</v>
      </c>
      <c r="K14" s="399">
        <v>823</v>
      </c>
      <c r="L14" s="398">
        <v>745</v>
      </c>
      <c r="M14" s="400">
        <f t="shared" si="1"/>
        <v>203357</v>
      </c>
      <c r="N14" s="403">
        <f t="shared" si="2"/>
        <v>-0.09484797671090739</v>
      </c>
      <c r="O14" s="397">
        <v>482566</v>
      </c>
      <c r="P14" s="398">
        <v>472448</v>
      </c>
      <c r="Q14" s="399">
        <v>13488</v>
      </c>
      <c r="R14" s="398">
        <v>14011</v>
      </c>
      <c r="S14" s="400">
        <f t="shared" si="3"/>
        <v>982513</v>
      </c>
      <c r="T14" s="401">
        <f t="shared" si="4"/>
        <v>0.05055772277650592</v>
      </c>
      <c r="U14" s="402">
        <v>515991</v>
      </c>
      <c r="V14" s="398">
        <v>493779</v>
      </c>
      <c r="W14" s="399">
        <v>7500</v>
      </c>
      <c r="X14" s="398">
        <v>8554</v>
      </c>
      <c r="Y14" s="400">
        <f t="shared" si="5"/>
        <v>1025824</v>
      </c>
      <c r="Z14" s="404">
        <f t="shared" si="7"/>
        <v>-0.042220692828399464</v>
      </c>
    </row>
    <row r="15" spans="1:26" ht="21" customHeight="1">
      <c r="A15" s="395" t="s">
        <v>406</v>
      </c>
      <c r="B15" s="396" t="s">
        <v>407</v>
      </c>
      <c r="C15" s="397">
        <v>70278</v>
      </c>
      <c r="D15" s="398">
        <v>69869</v>
      </c>
      <c r="E15" s="399">
        <v>14455</v>
      </c>
      <c r="F15" s="398">
        <v>14401</v>
      </c>
      <c r="G15" s="400">
        <f t="shared" si="6"/>
        <v>169003</v>
      </c>
      <c r="H15" s="401">
        <f t="shared" si="0"/>
        <v>0.043489684121246056</v>
      </c>
      <c r="I15" s="402">
        <v>62898</v>
      </c>
      <c r="J15" s="398">
        <v>63560</v>
      </c>
      <c r="K15" s="399">
        <v>13699</v>
      </c>
      <c r="L15" s="398">
        <v>13757</v>
      </c>
      <c r="M15" s="400">
        <f t="shared" si="1"/>
        <v>153914</v>
      </c>
      <c r="N15" s="403">
        <f t="shared" si="2"/>
        <v>0.0980352664474966</v>
      </c>
      <c r="O15" s="397">
        <v>371835</v>
      </c>
      <c r="P15" s="398">
        <v>366792</v>
      </c>
      <c r="Q15" s="399">
        <v>70784</v>
      </c>
      <c r="R15" s="398">
        <v>70950</v>
      </c>
      <c r="S15" s="400">
        <f t="shared" si="3"/>
        <v>880361</v>
      </c>
      <c r="T15" s="401">
        <f t="shared" si="4"/>
        <v>0.04530122999008413</v>
      </c>
      <c r="U15" s="402">
        <v>330350</v>
      </c>
      <c r="V15" s="398">
        <v>325904</v>
      </c>
      <c r="W15" s="399">
        <v>72338</v>
      </c>
      <c r="X15" s="398">
        <v>70054</v>
      </c>
      <c r="Y15" s="400">
        <f t="shared" si="5"/>
        <v>798646</v>
      </c>
      <c r="Z15" s="404">
        <f t="shared" si="7"/>
        <v>0.1023169213894517</v>
      </c>
    </row>
    <row r="16" spans="1:26" ht="21" customHeight="1">
      <c r="A16" s="395" t="s">
        <v>408</v>
      </c>
      <c r="B16" s="396" t="s">
        <v>409</v>
      </c>
      <c r="C16" s="397">
        <v>65650</v>
      </c>
      <c r="D16" s="398">
        <v>63440</v>
      </c>
      <c r="E16" s="399">
        <v>1485</v>
      </c>
      <c r="F16" s="398">
        <v>1481</v>
      </c>
      <c r="G16" s="400">
        <f t="shared" si="6"/>
        <v>132056</v>
      </c>
      <c r="H16" s="401">
        <f>G16/$G$9</f>
        <v>0.033982081538879605</v>
      </c>
      <c r="I16" s="402">
        <v>67646</v>
      </c>
      <c r="J16" s="398">
        <v>67605</v>
      </c>
      <c r="K16" s="399">
        <v>1240</v>
      </c>
      <c r="L16" s="398">
        <v>1219</v>
      </c>
      <c r="M16" s="400">
        <f>SUM(I16:L16)</f>
        <v>137710</v>
      </c>
      <c r="N16" s="403">
        <f>IF(ISERROR(G16/M16-1),"         /0",(G16/M16-1))</f>
        <v>-0.041057294314138404</v>
      </c>
      <c r="O16" s="397">
        <v>314138</v>
      </c>
      <c r="P16" s="398">
        <v>303951</v>
      </c>
      <c r="Q16" s="399">
        <v>7008</v>
      </c>
      <c r="R16" s="398">
        <v>6536</v>
      </c>
      <c r="S16" s="400">
        <f>SUM(O16:R16)</f>
        <v>631633</v>
      </c>
      <c r="T16" s="401">
        <f>S16/$S$9</f>
        <v>0.03250229372078819</v>
      </c>
      <c r="U16" s="402">
        <v>324155</v>
      </c>
      <c r="V16" s="398">
        <v>317020</v>
      </c>
      <c r="W16" s="399">
        <v>5332</v>
      </c>
      <c r="X16" s="398">
        <v>5849</v>
      </c>
      <c r="Y16" s="400">
        <f>SUM(U16:X16)</f>
        <v>652356</v>
      </c>
      <c r="Z16" s="404">
        <f>IF(ISERROR(S16/Y16-1),"         /0",IF(S16/Y16&gt;5,"  *  ",(S16/Y16-1)))</f>
        <v>-0.03176639748848786</v>
      </c>
    </row>
    <row r="17" spans="1:26" ht="21" customHeight="1">
      <c r="A17" s="395" t="s">
        <v>410</v>
      </c>
      <c r="B17" s="396" t="s">
        <v>411</v>
      </c>
      <c r="C17" s="397">
        <v>64341</v>
      </c>
      <c r="D17" s="398">
        <v>59275</v>
      </c>
      <c r="E17" s="399">
        <v>94</v>
      </c>
      <c r="F17" s="398">
        <v>140</v>
      </c>
      <c r="G17" s="400">
        <f>SUM(C17:F17)</f>
        <v>123850</v>
      </c>
      <c r="H17" s="401">
        <f>G17/$G$9</f>
        <v>0.03187042465764705</v>
      </c>
      <c r="I17" s="402">
        <v>58576</v>
      </c>
      <c r="J17" s="398">
        <v>56673</v>
      </c>
      <c r="K17" s="399">
        <v>346</v>
      </c>
      <c r="L17" s="398">
        <v>216</v>
      </c>
      <c r="M17" s="400">
        <f>SUM(I17:L17)</f>
        <v>115811</v>
      </c>
      <c r="N17" s="403">
        <f>IF(ISERROR(G17/M17-1),"         /0",(G17/M17-1))</f>
        <v>0.06941482242619434</v>
      </c>
      <c r="O17" s="397">
        <v>339278</v>
      </c>
      <c r="P17" s="398">
        <v>322880</v>
      </c>
      <c r="Q17" s="399">
        <v>1687</v>
      </c>
      <c r="R17" s="398">
        <v>2004</v>
      </c>
      <c r="S17" s="400">
        <f>SUM(O17:R17)</f>
        <v>665849</v>
      </c>
      <c r="T17" s="401">
        <f>S17/$S$9</f>
        <v>0.034262965633038635</v>
      </c>
      <c r="U17" s="402">
        <v>295418</v>
      </c>
      <c r="V17" s="398">
        <v>287802</v>
      </c>
      <c r="W17" s="399">
        <v>2717</v>
      </c>
      <c r="X17" s="398">
        <v>2236</v>
      </c>
      <c r="Y17" s="400">
        <f>SUM(U17:X17)</f>
        <v>588173</v>
      </c>
      <c r="Z17" s="404">
        <f>IF(ISERROR(S17/Y17-1),"         /0",IF(S17/Y17&gt;5,"  *  ",(S17/Y17-1)))</f>
        <v>0.13206318549134344</v>
      </c>
    </row>
    <row r="18" spans="1:26" ht="21" customHeight="1">
      <c r="A18" s="395" t="s">
        <v>412</v>
      </c>
      <c r="B18" s="396" t="s">
        <v>413</v>
      </c>
      <c r="C18" s="397">
        <v>54556</v>
      </c>
      <c r="D18" s="398">
        <v>52336</v>
      </c>
      <c r="E18" s="399">
        <v>2280</v>
      </c>
      <c r="F18" s="398">
        <v>2627</v>
      </c>
      <c r="G18" s="400">
        <f>SUM(C18:F18)</f>
        <v>111799</v>
      </c>
      <c r="H18" s="401">
        <f>G18/$G$9</f>
        <v>0.028769330692775798</v>
      </c>
      <c r="I18" s="402">
        <v>54348</v>
      </c>
      <c r="J18" s="398">
        <v>53033</v>
      </c>
      <c r="K18" s="399">
        <v>1845</v>
      </c>
      <c r="L18" s="398">
        <v>1984</v>
      </c>
      <c r="M18" s="400">
        <f>SUM(I18:L18)</f>
        <v>111210</v>
      </c>
      <c r="N18" s="403">
        <f>IF(ISERROR(G18/M18-1),"         /0",(G18/M18-1))</f>
        <v>0.0052962863051884135</v>
      </c>
      <c r="O18" s="397">
        <v>265990</v>
      </c>
      <c r="P18" s="398">
        <v>253221</v>
      </c>
      <c r="Q18" s="399">
        <v>10471</v>
      </c>
      <c r="R18" s="398">
        <v>10374</v>
      </c>
      <c r="S18" s="400">
        <f>SUM(O18:R18)</f>
        <v>540056</v>
      </c>
      <c r="T18" s="401">
        <f>S18/$S$9</f>
        <v>0.027789964643509735</v>
      </c>
      <c r="U18" s="402">
        <v>267905</v>
      </c>
      <c r="V18" s="398">
        <v>259024</v>
      </c>
      <c r="W18" s="399">
        <v>9237</v>
      </c>
      <c r="X18" s="398">
        <v>8265</v>
      </c>
      <c r="Y18" s="400">
        <f>SUM(U18:X18)</f>
        <v>544431</v>
      </c>
      <c r="Z18" s="404">
        <f>IF(ISERROR(S18/Y18-1),"         /0",IF(S18/Y18&gt;5,"  *  ",(S18/Y18-1)))</f>
        <v>-0.00803591272355908</v>
      </c>
    </row>
    <row r="19" spans="1:26" ht="21" customHeight="1">
      <c r="A19" s="395" t="s">
        <v>414</v>
      </c>
      <c r="B19" s="396" t="s">
        <v>415</v>
      </c>
      <c r="C19" s="397">
        <v>39687</v>
      </c>
      <c r="D19" s="398">
        <v>40382</v>
      </c>
      <c r="E19" s="399">
        <v>1231</v>
      </c>
      <c r="F19" s="398">
        <v>1366</v>
      </c>
      <c r="G19" s="400">
        <f t="shared" si="6"/>
        <v>82666</v>
      </c>
      <c r="H19" s="401">
        <f>G19/$G$9</f>
        <v>0.021272511301970536</v>
      </c>
      <c r="I19" s="402">
        <v>40992</v>
      </c>
      <c r="J19" s="398">
        <v>40663</v>
      </c>
      <c r="K19" s="399">
        <v>1767</v>
      </c>
      <c r="L19" s="398">
        <v>1859</v>
      </c>
      <c r="M19" s="400">
        <f>SUM(I19:L19)</f>
        <v>85281</v>
      </c>
      <c r="N19" s="403">
        <f>IF(ISERROR(G19/M19-1),"         /0",(G19/M19-1))</f>
        <v>-0.0306633364993375</v>
      </c>
      <c r="O19" s="397">
        <v>200827</v>
      </c>
      <c r="P19" s="398">
        <v>206987</v>
      </c>
      <c r="Q19" s="399">
        <v>6518</v>
      </c>
      <c r="R19" s="398">
        <v>7932</v>
      </c>
      <c r="S19" s="400">
        <f>SUM(O19:R19)</f>
        <v>422264</v>
      </c>
      <c r="T19" s="401">
        <f>S19/$S$9</f>
        <v>0.02172867560072843</v>
      </c>
      <c r="U19" s="402">
        <v>192646</v>
      </c>
      <c r="V19" s="398">
        <v>198560</v>
      </c>
      <c r="W19" s="399">
        <v>10159</v>
      </c>
      <c r="X19" s="398">
        <v>11434</v>
      </c>
      <c r="Y19" s="400">
        <f>SUM(U19:X19)</f>
        <v>412799</v>
      </c>
      <c r="Z19" s="404">
        <f>IF(ISERROR(S19/Y19-1),"         /0",IF(S19/Y19&gt;5,"  *  ",(S19/Y19-1)))</f>
        <v>0.022928834614424964</v>
      </c>
    </row>
    <row r="20" spans="1:26" ht="21" customHeight="1">
      <c r="A20" s="395" t="s">
        <v>416</v>
      </c>
      <c r="B20" s="396" t="s">
        <v>417</v>
      </c>
      <c r="C20" s="397">
        <v>39745</v>
      </c>
      <c r="D20" s="398">
        <v>39516</v>
      </c>
      <c r="E20" s="399">
        <v>51</v>
      </c>
      <c r="F20" s="398">
        <v>70</v>
      </c>
      <c r="G20" s="400">
        <f t="shared" si="6"/>
        <v>79382</v>
      </c>
      <c r="H20" s="401">
        <f t="shared" si="0"/>
        <v>0.020427436820131917</v>
      </c>
      <c r="I20" s="402">
        <v>38795</v>
      </c>
      <c r="J20" s="398">
        <v>38339</v>
      </c>
      <c r="K20" s="399">
        <v>133</v>
      </c>
      <c r="L20" s="398">
        <v>73</v>
      </c>
      <c r="M20" s="400">
        <f t="shared" si="1"/>
        <v>77340</v>
      </c>
      <c r="N20" s="403">
        <f t="shared" si="2"/>
        <v>0.026402896302042844</v>
      </c>
      <c r="O20" s="397">
        <v>197006</v>
      </c>
      <c r="P20" s="398">
        <v>184244</v>
      </c>
      <c r="Q20" s="399">
        <v>548</v>
      </c>
      <c r="R20" s="398">
        <v>269</v>
      </c>
      <c r="S20" s="400">
        <f t="shared" si="3"/>
        <v>382067</v>
      </c>
      <c r="T20" s="401">
        <f t="shared" si="4"/>
        <v>0.019660236015249962</v>
      </c>
      <c r="U20" s="402">
        <v>192505</v>
      </c>
      <c r="V20" s="398">
        <v>179504</v>
      </c>
      <c r="W20" s="399">
        <v>607</v>
      </c>
      <c r="X20" s="398">
        <v>151</v>
      </c>
      <c r="Y20" s="400">
        <f t="shared" si="5"/>
        <v>372767</v>
      </c>
      <c r="Z20" s="404">
        <f t="shared" si="7"/>
        <v>0.02494856036076154</v>
      </c>
    </row>
    <row r="21" spans="1:26" ht="21" customHeight="1">
      <c r="A21" s="395" t="s">
        <v>418</v>
      </c>
      <c r="B21" s="396" t="s">
        <v>419</v>
      </c>
      <c r="C21" s="397">
        <v>36365</v>
      </c>
      <c r="D21" s="398">
        <v>35786</v>
      </c>
      <c r="E21" s="399">
        <v>297</v>
      </c>
      <c r="F21" s="398">
        <v>356</v>
      </c>
      <c r="G21" s="400">
        <f t="shared" si="6"/>
        <v>72804</v>
      </c>
      <c r="H21" s="401">
        <f aca="true" t="shared" si="8" ref="H21:H31">G21/$G$9</f>
        <v>0.018734714548044696</v>
      </c>
      <c r="I21" s="402">
        <v>44183</v>
      </c>
      <c r="J21" s="398">
        <v>44583</v>
      </c>
      <c r="K21" s="399">
        <v>161</v>
      </c>
      <c r="L21" s="398">
        <v>159</v>
      </c>
      <c r="M21" s="400">
        <f aca="true" t="shared" si="9" ref="M21:M31">SUM(I21:L21)</f>
        <v>89086</v>
      </c>
      <c r="N21" s="403">
        <f aca="true" t="shared" si="10" ref="N21:N31">IF(ISERROR(G21/M21-1),"         /0",(G21/M21-1))</f>
        <v>-0.18276721370361226</v>
      </c>
      <c r="O21" s="397">
        <v>181032</v>
      </c>
      <c r="P21" s="398">
        <v>174704</v>
      </c>
      <c r="Q21" s="399">
        <v>1157</v>
      </c>
      <c r="R21" s="398">
        <v>1362</v>
      </c>
      <c r="S21" s="400">
        <f aca="true" t="shared" si="11" ref="S21:S31">SUM(O21:R21)</f>
        <v>358255</v>
      </c>
      <c r="T21" s="401">
        <f aca="true" t="shared" si="12" ref="T21:T31">S21/$S$9</f>
        <v>0.018434928569186493</v>
      </c>
      <c r="U21" s="402">
        <v>207446</v>
      </c>
      <c r="V21" s="398">
        <v>201004</v>
      </c>
      <c r="W21" s="399">
        <v>975</v>
      </c>
      <c r="X21" s="398">
        <v>1010</v>
      </c>
      <c r="Y21" s="400">
        <f aca="true" t="shared" si="13" ref="Y21:Y31">SUM(U21:X21)</f>
        <v>410435</v>
      </c>
      <c r="Z21" s="404">
        <f aca="true" t="shared" si="14" ref="Z21:Z31">IF(ISERROR(S21/Y21-1),"         /0",IF(S21/Y21&gt;5,"  *  ",(S21/Y21-1)))</f>
        <v>-0.1271334072386614</v>
      </c>
    </row>
    <row r="22" spans="1:26" ht="21" customHeight="1">
      <c r="A22" s="395" t="s">
        <v>420</v>
      </c>
      <c r="B22" s="396" t="s">
        <v>421</v>
      </c>
      <c r="C22" s="397">
        <v>17946</v>
      </c>
      <c r="D22" s="398">
        <v>15839</v>
      </c>
      <c r="E22" s="399">
        <v>1429</v>
      </c>
      <c r="F22" s="398">
        <v>847</v>
      </c>
      <c r="G22" s="400">
        <f t="shared" si="6"/>
        <v>36061</v>
      </c>
      <c r="H22" s="401">
        <f t="shared" si="8"/>
        <v>0.009279607457241908</v>
      </c>
      <c r="I22" s="402">
        <v>17415</v>
      </c>
      <c r="J22" s="398">
        <v>16061</v>
      </c>
      <c r="K22" s="399">
        <v>503</v>
      </c>
      <c r="L22" s="398">
        <v>248</v>
      </c>
      <c r="M22" s="400">
        <f t="shared" si="9"/>
        <v>34227</v>
      </c>
      <c r="N22" s="403">
        <f t="shared" si="10"/>
        <v>0.05358342828760909</v>
      </c>
      <c r="O22" s="397">
        <v>78657</v>
      </c>
      <c r="P22" s="398">
        <v>76734</v>
      </c>
      <c r="Q22" s="399">
        <v>3125</v>
      </c>
      <c r="R22" s="398">
        <v>2541</v>
      </c>
      <c r="S22" s="400">
        <f t="shared" si="11"/>
        <v>161057</v>
      </c>
      <c r="T22" s="401">
        <f t="shared" si="12"/>
        <v>0.008287600425862776</v>
      </c>
      <c r="U22" s="402">
        <v>78737</v>
      </c>
      <c r="V22" s="398">
        <v>73802</v>
      </c>
      <c r="W22" s="399">
        <v>1296</v>
      </c>
      <c r="X22" s="398">
        <v>1035</v>
      </c>
      <c r="Y22" s="400">
        <f t="shared" si="13"/>
        <v>154870</v>
      </c>
      <c r="Z22" s="404">
        <f t="shared" si="14"/>
        <v>0.039949635177891185</v>
      </c>
    </row>
    <row r="23" spans="1:26" ht="21" customHeight="1">
      <c r="A23" s="395" t="s">
        <v>422</v>
      </c>
      <c r="B23" s="396" t="s">
        <v>423</v>
      </c>
      <c r="C23" s="397">
        <v>15697</v>
      </c>
      <c r="D23" s="398">
        <v>15321</v>
      </c>
      <c r="E23" s="399">
        <v>57</v>
      </c>
      <c r="F23" s="398">
        <v>29</v>
      </c>
      <c r="G23" s="400">
        <f t="shared" si="6"/>
        <v>31104</v>
      </c>
      <c r="H23" s="401">
        <f>G23/$G$9</f>
        <v>0.00800401847841303</v>
      </c>
      <c r="I23" s="402">
        <v>16902</v>
      </c>
      <c r="J23" s="398">
        <v>16522</v>
      </c>
      <c r="K23" s="399">
        <v>32</v>
      </c>
      <c r="L23" s="398">
        <v>36</v>
      </c>
      <c r="M23" s="400">
        <f>SUM(I23:L23)</f>
        <v>33492</v>
      </c>
      <c r="N23" s="403">
        <f>IF(ISERROR(G23/M23-1),"         /0",(G23/M23-1))</f>
        <v>-0.07130060910068081</v>
      </c>
      <c r="O23" s="397">
        <v>77605</v>
      </c>
      <c r="P23" s="398">
        <v>75456</v>
      </c>
      <c r="Q23" s="399">
        <v>327</v>
      </c>
      <c r="R23" s="398">
        <v>196</v>
      </c>
      <c r="S23" s="400">
        <f>SUM(O23:R23)</f>
        <v>153584</v>
      </c>
      <c r="T23" s="401">
        <f>S23/$S$9</f>
        <v>0.007903058071401483</v>
      </c>
      <c r="U23" s="402">
        <v>84024</v>
      </c>
      <c r="V23" s="398">
        <v>79488</v>
      </c>
      <c r="W23" s="399">
        <v>369</v>
      </c>
      <c r="X23" s="398">
        <v>292</v>
      </c>
      <c r="Y23" s="400">
        <f>SUM(U23:X23)</f>
        <v>164173</v>
      </c>
      <c r="Z23" s="404">
        <f>IF(ISERROR(S23/Y23-1),"         /0",IF(S23/Y23&gt;5,"  *  ",(S23/Y23-1)))</f>
        <v>-0.06449903455501205</v>
      </c>
    </row>
    <row r="24" spans="1:26" ht="21" customHeight="1">
      <c r="A24" s="395" t="s">
        <v>424</v>
      </c>
      <c r="B24" s="396" t="s">
        <v>424</v>
      </c>
      <c r="C24" s="397">
        <v>14324</v>
      </c>
      <c r="D24" s="398">
        <v>14610</v>
      </c>
      <c r="E24" s="399">
        <v>334</v>
      </c>
      <c r="F24" s="398">
        <v>338</v>
      </c>
      <c r="G24" s="400">
        <f t="shared" si="6"/>
        <v>29606</v>
      </c>
      <c r="H24" s="401">
        <f>G24/$G$9</f>
        <v>0.007618536878597485</v>
      </c>
      <c r="I24" s="402">
        <v>16325</v>
      </c>
      <c r="J24" s="398">
        <v>16119</v>
      </c>
      <c r="K24" s="399">
        <v>568</v>
      </c>
      <c r="L24" s="398">
        <v>572</v>
      </c>
      <c r="M24" s="400">
        <f>SUM(I24:L24)</f>
        <v>33584</v>
      </c>
      <c r="N24" s="403">
        <f>IF(ISERROR(G24/M24-1),"         /0",(G24/M24-1))</f>
        <v>-0.11844926155312052</v>
      </c>
      <c r="O24" s="397">
        <v>66196</v>
      </c>
      <c r="P24" s="398">
        <v>64726</v>
      </c>
      <c r="Q24" s="399">
        <v>1935</v>
      </c>
      <c r="R24" s="398">
        <v>1742</v>
      </c>
      <c r="S24" s="400">
        <f>SUM(O24:R24)</f>
        <v>134599</v>
      </c>
      <c r="T24" s="401">
        <f>S24/$S$9</f>
        <v>0.006926136273000887</v>
      </c>
      <c r="U24" s="402">
        <v>82417</v>
      </c>
      <c r="V24" s="398">
        <v>79177</v>
      </c>
      <c r="W24" s="399">
        <v>3099</v>
      </c>
      <c r="X24" s="398">
        <v>3079</v>
      </c>
      <c r="Y24" s="400">
        <f>SUM(U24:X24)</f>
        <v>167772</v>
      </c>
      <c r="Z24" s="404">
        <f>IF(ISERROR(S24/Y24-1),"         /0",IF(S24/Y24&gt;5,"  *  ",(S24/Y24-1)))</f>
        <v>-0.19772667668025656</v>
      </c>
    </row>
    <row r="25" spans="1:26" ht="21" customHeight="1">
      <c r="A25" s="395" t="s">
        <v>425</v>
      </c>
      <c r="B25" s="396" t="s">
        <v>426</v>
      </c>
      <c r="C25" s="397">
        <v>13650</v>
      </c>
      <c r="D25" s="398">
        <v>13490</v>
      </c>
      <c r="E25" s="399">
        <v>375</v>
      </c>
      <c r="F25" s="398">
        <v>370</v>
      </c>
      <c r="G25" s="400">
        <f t="shared" si="6"/>
        <v>27885</v>
      </c>
      <c r="H25" s="401">
        <f>G25/$G$9</f>
        <v>0.007175670501239306</v>
      </c>
      <c r="I25" s="402">
        <v>12118</v>
      </c>
      <c r="J25" s="398">
        <v>12138</v>
      </c>
      <c r="K25" s="399">
        <v>324</v>
      </c>
      <c r="L25" s="398">
        <v>326</v>
      </c>
      <c r="M25" s="400">
        <f>SUM(I25:L25)</f>
        <v>24906</v>
      </c>
      <c r="N25" s="403">
        <f>IF(ISERROR(G25/M25-1),"         /0",(G25/M25-1))</f>
        <v>0.11960973259455554</v>
      </c>
      <c r="O25" s="397">
        <v>60681</v>
      </c>
      <c r="P25" s="398">
        <v>58717</v>
      </c>
      <c r="Q25" s="399">
        <v>1613</v>
      </c>
      <c r="R25" s="398">
        <v>1592</v>
      </c>
      <c r="S25" s="400">
        <f>SUM(O25:R25)</f>
        <v>122603</v>
      </c>
      <c r="T25" s="401">
        <f>S25/$S$9</f>
        <v>0.006308851369465803</v>
      </c>
      <c r="U25" s="402">
        <v>59095</v>
      </c>
      <c r="V25" s="398">
        <v>57769</v>
      </c>
      <c r="W25" s="399">
        <v>1683</v>
      </c>
      <c r="X25" s="398">
        <v>1629</v>
      </c>
      <c r="Y25" s="400">
        <f>SUM(U25:X25)</f>
        <v>120176</v>
      </c>
      <c r="Z25" s="404">
        <f>IF(ISERROR(S25/Y25-1),"         /0",IF(S25/Y25&gt;5,"  *  ",(S25/Y25-1)))</f>
        <v>0.02019538010917321</v>
      </c>
    </row>
    <row r="26" spans="1:26" ht="21" customHeight="1">
      <c r="A26" s="395" t="s">
        <v>427</v>
      </c>
      <c r="B26" s="396" t="s">
        <v>428</v>
      </c>
      <c r="C26" s="397">
        <v>12482</v>
      </c>
      <c r="D26" s="398">
        <v>12241</v>
      </c>
      <c r="E26" s="399">
        <v>395</v>
      </c>
      <c r="F26" s="398">
        <v>323</v>
      </c>
      <c r="G26" s="400">
        <f t="shared" si="6"/>
        <v>25441</v>
      </c>
      <c r="H26" s="401">
        <f t="shared" si="8"/>
        <v>0.00654675392583931</v>
      </c>
      <c r="I26" s="402">
        <v>15847</v>
      </c>
      <c r="J26" s="398">
        <v>15610</v>
      </c>
      <c r="K26" s="399">
        <v>809</v>
      </c>
      <c r="L26" s="398">
        <v>834</v>
      </c>
      <c r="M26" s="400">
        <f t="shared" si="9"/>
        <v>33100</v>
      </c>
      <c r="N26" s="403">
        <f t="shared" si="10"/>
        <v>-0.23138972809667668</v>
      </c>
      <c r="O26" s="397">
        <v>72533</v>
      </c>
      <c r="P26" s="398">
        <v>66526</v>
      </c>
      <c r="Q26" s="399">
        <v>2899</v>
      </c>
      <c r="R26" s="398">
        <v>3154</v>
      </c>
      <c r="S26" s="400">
        <f t="shared" si="11"/>
        <v>145112</v>
      </c>
      <c r="T26" s="401">
        <f t="shared" si="12"/>
        <v>0.007467109613353031</v>
      </c>
      <c r="U26" s="402">
        <v>75915</v>
      </c>
      <c r="V26" s="398">
        <v>69114</v>
      </c>
      <c r="W26" s="399">
        <v>3801</v>
      </c>
      <c r="X26" s="398">
        <v>4554</v>
      </c>
      <c r="Y26" s="400">
        <f t="shared" si="13"/>
        <v>153384</v>
      </c>
      <c r="Z26" s="404">
        <f t="shared" si="14"/>
        <v>-0.05393000573723461</v>
      </c>
    </row>
    <row r="27" spans="1:26" ht="21" customHeight="1">
      <c r="A27" s="395" t="s">
        <v>429</v>
      </c>
      <c r="B27" s="396" t="s">
        <v>430</v>
      </c>
      <c r="C27" s="397">
        <v>12156</v>
      </c>
      <c r="D27" s="398">
        <v>12353</v>
      </c>
      <c r="E27" s="399">
        <v>13</v>
      </c>
      <c r="F27" s="398">
        <v>34</v>
      </c>
      <c r="G27" s="400">
        <f t="shared" si="6"/>
        <v>24556</v>
      </c>
      <c r="H27" s="401">
        <f t="shared" si="8"/>
        <v>0.00631901613155576</v>
      </c>
      <c r="I27" s="402">
        <v>11697</v>
      </c>
      <c r="J27" s="398">
        <v>11757</v>
      </c>
      <c r="K27" s="399">
        <v>7</v>
      </c>
      <c r="L27" s="398">
        <v>18</v>
      </c>
      <c r="M27" s="400">
        <f t="shared" si="9"/>
        <v>23479</v>
      </c>
      <c r="N27" s="403">
        <f t="shared" si="10"/>
        <v>0.045870778142169666</v>
      </c>
      <c r="O27" s="397">
        <v>58993</v>
      </c>
      <c r="P27" s="398">
        <v>56866</v>
      </c>
      <c r="Q27" s="399">
        <v>484</v>
      </c>
      <c r="R27" s="398">
        <v>281</v>
      </c>
      <c r="S27" s="400">
        <f t="shared" si="11"/>
        <v>116624</v>
      </c>
      <c r="T27" s="401">
        <f t="shared" si="12"/>
        <v>0.00600118661136008</v>
      </c>
      <c r="U27" s="402">
        <v>60120</v>
      </c>
      <c r="V27" s="398">
        <v>59225</v>
      </c>
      <c r="W27" s="399">
        <v>294</v>
      </c>
      <c r="X27" s="398">
        <v>130</v>
      </c>
      <c r="Y27" s="400">
        <f t="shared" si="13"/>
        <v>119769</v>
      </c>
      <c r="Z27" s="404">
        <f t="shared" si="14"/>
        <v>-0.026258881680568447</v>
      </c>
    </row>
    <row r="28" spans="1:26" ht="21" customHeight="1">
      <c r="A28" s="395" t="s">
        <v>431</v>
      </c>
      <c r="B28" s="396" t="s">
        <v>432</v>
      </c>
      <c r="C28" s="397">
        <v>9775</v>
      </c>
      <c r="D28" s="398">
        <v>9583</v>
      </c>
      <c r="E28" s="399">
        <v>591</v>
      </c>
      <c r="F28" s="398">
        <v>771</v>
      </c>
      <c r="G28" s="400">
        <f t="shared" si="6"/>
        <v>20720</v>
      </c>
      <c r="H28" s="401">
        <f t="shared" si="8"/>
        <v>0.005331895025486046</v>
      </c>
      <c r="I28" s="402">
        <v>8100</v>
      </c>
      <c r="J28" s="398">
        <v>7890</v>
      </c>
      <c r="K28" s="399">
        <v>1006</v>
      </c>
      <c r="L28" s="398">
        <v>1003</v>
      </c>
      <c r="M28" s="400">
        <f t="shared" si="9"/>
        <v>17999</v>
      </c>
      <c r="N28" s="403">
        <f t="shared" si="10"/>
        <v>0.15117506528140456</v>
      </c>
      <c r="O28" s="397">
        <v>54132</v>
      </c>
      <c r="P28" s="398">
        <v>54414</v>
      </c>
      <c r="Q28" s="399">
        <v>6968</v>
      </c>
      <c r="R28" s="398">
        <v>6303</v>
      </c>
      <c r="S28" s="400">
        <f t="shared" si="11"/>
        <v>121817</v>
      </c>
      <c r="T28" s="401">
        <f t="shared" si="12"/>
        <v>0.006268405726403235</v>
      </c>
      <c r="U28" s="402">
        <v>40407</v>
      </c>
      <c r="V28" s="398">
        <v>40616</v>
      </c>
      <c r="W28" s="399">
        <v>8859</v>
      </c>
      <c r="X28" s="398">
        <v>8324</v>
      </c>
      <c r="Y28" s="400">
        <f t="shared" si="13"/>
        <v>98206</v>
      </c>
      <c r="Z28" s="404">
        <f t="shared" si="14"/>
        <v>0.24042319206565788</v>
      </c>
    </row>
    <row r="29" spans="1:26" ht="21" customHeight="1">
      <c r="A29" s="395" t="s">
        <v>433</v>
      </c>
      <c r="B29" s="396" t="s">
        <v>434</v>
      </c>
      <c r="C29" s="397">
        <v>9346</v>
      </c>
      <c r="D29" s="398">
        <v>9139</v>
      </c>
      <c r="E29" s="399">
        <v>83</v>
      </c>
      <c r="F29" s="398">
        <v>59</v>
      </c>
      <c r="G29" s="400">
        <f t="shared" si="6"/>
        <v>18627</v>
      </c>
      <c r="H29" s="401">
        <f t="shared" si="8"/>
        <v>0.0047933015752764764</v>
      </c>
      <c r="I29" s="402">
        <v>8477</v>
      </c>
      <c r="J29" s="398">
        <v>8668</v>
      </c>
      <c r="K29" s="399">
        <v>265</v>
      </c>
      <c r="L29" s="398">
        <v>229</v>
      </c>
      <c r="M29" s="400">
        <f t="shared" si="9"/>
        <v>17639</v>
      </c>
      <c r="N29" s="403">
        <f t="shared" si="10"/>
        <v>0.056012245592153675</v>
      </c>
      <c r="O29" s="397">
        <v>43180</v>
      </c>
      <c r="P29" s="398">
        <v>42223</v>
      </c>
      <c r="Q29" s="399">
        <v>115</v>
      </c>
      <c r="R29" s="398">
        <v>106</v>
      </c>
      <c r="S29" s="400">
        <f t="shared" si="11"/>
        <v>85624</v>
      </c>
      <c r="T29" s="401">
        <f t="shared" si="12"/>
        <v>0.004406002215762583</v>
      </c>
      <c r="U29" s="402">
        <v>41042</v>
      </c>
      <c r="V29" s="398">
        <v>40653</v>
      </c>
      <c r="W29" s="399">
        <v>379</v>
      </c>
      <c r="X29" s="398">
        <v>377</v>
      </c>
      <c r="Y29" s="400">
        <f t="shared" si="13"/>
        <v>82451</v>
      </c>
      <c r="Z29" s="404">
        <f t="shared" si="14"/>
        <v>0.03848346290524063</v>
      </c>
    </row>
    <row r="30" spans="1:26" ht="21" customHeight="1">
      <c r="A30" s="395" t="s">
        <v>435</v>
      </c>
      <c r="B30" s="396" t="s">
        <v>436</v>
      </c>
      <c r="C30" s="397">
        <v>9387</v>
      </c>
      <c r="D30" s="398">
        <v>8349</v>
      </c>
      <c r="E30" s="399">
        <v>3</v>
      </c>
      <c r="F30" s="398">
        <v>10</v>
      </c>
      <c r="G30" s="400">
        <f t="shared" si="6"/>
        <v>17749</v>
      </c>
      <c r="H30" s="401">
        <f t="shared" si="8"/>
        <v>0.004567365096879915</v>
      </c>
      <c r="I30" s="402">
        <v>9634</v>
      </c>
      <c r="J30" s="398">
        <v>9334</v>
      </c>
      <c r="K30" s="399">
        <v>0</v>
      </c>
      <c r="L30" s="398"/>
      <c r="M30" s="400">
        <f t="shared" si="9"/>
        <v>18968</v>
      </c>
      <c r="N30" s="403">
        <f t="shared" si="10"/>
        <v>-0.06426613243357238</v>
      </c>
      <c r="O30" s="397">
        <v>42638</v>
      </c>
      <c r="P30" s="398">
        <v>39218</v>
      </c>
      <c r="Q30" s="399">
        <v>168</v>
      </c>
      <c r="R30" s="398">
        <v>86</v>
      </c>
      <c r="S30" s="400">
        <f t="shared" si="11"/>
        <v>82110</v>
      </c>
      <c r="T30" s="401">
        <f t="shared" si="12"/>
        <v>0.004225180345887434</v>
      </c>
      <c r="U30" s="402">
        <v>47708</v>
      </c>
      <c r="V30" s="398">
        <v>44596</v>
      </c>
      <c r="W30" s="399">
        <v>28</v>
      </c>
      <c r="X30" s="398">
        <v>36</v>
      </c>
      <c r="Y30" s="400">
        <f t="shared" si="13"/>
        <v>92368</v>
      </c>
      <c r="Z30" s="404">
        <f t="shared" si="14"/>
        <v>-0.11105577689243029</v>
      </c>
    </row>
    <row r="31" spans="1:26" ht="21" customHeight="1">
      <c r="A31" s="395" t="s">
        <v>437</v>
      </c>
      <c r="B31" s="396" t="s">
        <v>438</v>
      </c>
      <c r="C31" s="397">
        <v>3809</v>
      </c>
      <c r="D31" s="398">
        <v>3680</v>
      </c>
      <c r="E31" s="399">
        <v>3370</v>
      </c>
      <c r="F31" s="398">
        <v>3508</v>
      </c>
      <c r="G31" s="400">
        <f t="shared" si="6"/>
        <v>14367</v>
      </c>
      <c r="H31" s="401">
        <f t="shared" si="8"/>
        <v>0.003697072192623457</v>
      </c>
      <c r="I31" s="402">
        <v>4322</v>
      </c>
      <c r="J31" s="398">
        <v>4010</v>
      </c>
      <c r="K31" s="399">
        <v>2888</v>
      </c>
      <c r="L31" s="398">
        <v>2885</v>
      </c>
      <c r="M31" s="400">
        <f t="shared" si="9"/>
        <v>14105</v>
      </c>
      <c r="N31" s="403">
        <f t="shared" si="10"/>
        <v>0.018574973413683082</v>
      </c>
      <c r="O31" s="397">
        <v>17989</v>
      </c>
      <c r="P31" s="398">
        <v>16778</v>
      </c>
      <c r="Q31" s="399">
        <v>16315</v>
      </c>
      <c r="R31" s="398">
        <v>16417</v>
      </c>
      <c r="S31" s="400">
        <f t="shared" si="11"/>
        <v>67499</v>
      </c>
      <c r="T31" s="401">
        <f t="shared" si="12"/>
        <v>0.0034733339199495305</v>
      </c>
      <c r="U31" s="402">
        <v>20674</v>
      </c>
      <c r="V31" s="398">
        <v>18314</v>
      </c>
      <c r="W31" s="399">
        <v>14543</v>
      </c>
      <c r="X31" s="398">
        <v>14922</v>
      </c>
      <c r="Y31" s="400">
        <f t="shared" si="13"/>
        <v>68453</v>
      </c>
      <c r="Z31" s="404">
        <f t="shared" si="14"/>
        <v>-0.01393656961710954</v>
      </c>
    </row>
    <row r="32" spans="1:26" ht="21" customHeight="1">
      <c r="A32" s="395" t="s">
        <v>439</v>
      </c>
      <c r="B32" s="396" t="s">
        <v>440</v>
      </c>
      <c r="C32" s="397">
        <v>7000</v>
      </c>
      <c r="D32" s="398">
        <v>6782</v>
      </c>
      <c r="E32" s="399">
        <v>24</v>
      </c>
      <c r="F32" s="398">
        <v>25</v>
      </c>
      <c r="G32" s="400">
        <f t="shared" si="6"/>
        <v>13831</v>
      </c>
      <c r="H32" s="401">
        <f>G32/$G$9</f>
        <v>0.0035591428618483353</v>
      </c>
      <c r="I32" s="402">
        <v>6624</v>
      </c>
      <c r="J32" s="398">
        <v>6223</v>
      </c>
      <c r="K32" s="399">
        <v>12</v>
      </c>
      <c r="L32" s="398">
        <v>17</v>
      </c>
      <c r="M32" s="400">
        <f>SUM(I32:L32)</f>
        <v>12876</v>
      </c>
      <c r="N32" s="403">
        <f>IF(ISERROR(G32/M32-1),"         /0",(G32/M32-1))</f>
        <v>0.07416899658278964</v>
      </c>
      <c r="O32" s="397">
        <v>32610</v>
      </c>
      <c r="P32" s="398">
        <v>31259</v>
      </c>
      <c r="Q32" s="399">
        <v>162</v>
      </c>
      <c r="R32" s="398">
        <v>121</v>
      </c>
      <c r="S32" s="400">
        <f>SUM(O32:R32)</f>
        <v>64152</v>
      </c>
      <c r="T32" s="401">
        <f>S32/$S$9</f>
        <v>0.003301105462786149</v>
      </c>
      <c r="U32" s="402">
        <v>31234</v>
      </c>
      <c r="V32" s="398">
        <v>29728</v>
      </c>
      <c r="W32" s="399">
        <v>100</v>
      </c>
      <c r="X32" s="398">
        <v>107</v>
      </c>
      <c r="Y32" s="400">
        <f>SUM(U32:X32)</f>
        <v>61169</v>
      </c>
      <c r="Z32" s="404">
        <f>IF(ISERROR(S32/Y32-1),"         /0",IF(S32/Y32&gt;5,"  *  ",(S32/Y32-1)))</f>
        <v>0.04876653206689663</v>
      </c>
    </row>
    <row r="33" spans="1:26" ht="21" customHeight="1">
      <c r="A33" s="395" t="s">
        <v>441</v>
      </c>
      <c r="B33" s="396" t="s">
        <v>442</v>
      </c>
      <c r="C33" s="397">
        <v>6488</v>
      </c>
      <c r="D33" s="398">
        <v>6278</v>
      </c>
      <c r="E33" s="399">
        <v>48</v>
      </c>
      <c r="F33" s="398">
        <v>20</v>
      </c>
      <c r="G33" s="400">
        <f t="shared" si="6"/>
        <v>12834</v>
      </c>
      <c r="H33" s="401">
        <f>G33/$G$9</f>
        <v>0.0033025840133729693</v>
      </c>
      <c r="I33" s="402">
        <v>5829</v>
      </c>
      <c r="J33" s="398">
        <v>5689</v>
      </c>
      <c r="K33" s="399">
        <v>0</v>
      </c>
      <c r="L33" s="398">
        <v>2</v>
      </c>
      <c r="M33" s="400">
        <f>SUM(I33:L33)</f>
        <v>11520</v>
      </c>
      <c r="N33" s="403">
        <f>IF(ISERROR(G33/M33-1),"         /0",(G33/M33-1))</f>
        <v>0.11406249999999996</v>
      </c>
      <c r="O33" s="397">
        <v>31760</v>
      </c>
      <c r="P33" s="398">
        <v>29950</v>
      </c>
      <c r="Q33" s="399">
        <v>154</v>
      </c>
      <c r="R33" s="398">
        <v>66</v>
      </c>
      <c r="S33" s="400">
        <f>SUM(O33:R33)</f>
        <v>61930</v>
      </c>
      <c r="T33" s="401">
        <f>S33/$S$9</f>
        <v>0.0031867667619146123</v>
      </c>
      <c r="U33" s="402">
        <v>29330</v>
      </c>
      <c r="V33" s="398">
        <v>27715</v>
      </c>
      <c r="W33" s="399">
        <v>43</v>
      </c>
      <c r="X33" s="398">
        <v>42</v>
      </c>
      <c r="Y33" s="400">
        <f>SUM(U33:X33)</f>
        <v>57130</v>
      </c>
      <c r="Z33" s="404">
        <f>IF(ISERROR(S33/Y33-1),"         /0",IF(S33/Y33&gt;5,"  *  ",(S33/Y33-1)))</f>
        <v>0.08401890425345693</v>
      </c>
    </row>
    <row r="34" spans="1:26" ht="21" customHeight="1">
      <c r="A34" s="395" t="s">
        <v>443</v>
      </c>
      <c r="B34" s="396" t="s">
        <v>444</v>
      </c>
      <c r="C34" s="397">
        <v>5808</v>
      </c>
      <c r="D34" s="398">
        <v>5859</v>
      </c>
      <c r="E34" s="399">
        <v>112</v>
      </c>
      <c r="F34" s="398">
        <v>71</v>
      </c>
      <c r="G34" s="400">
        <f t="shared" si="6"/>
        <v>11850</v>
      </c>
      <c r="H34" s="401">
        <f>G34/$G$9</f>
        <v>0.0030493704658305816</v>
      </c>
      <c r="I34" s="402">
        <v>6578</v>
      </c>
      <c r="J34" s="398">
        <v>6602</v>
      </c>
      <c r="K34" s="399">
        <v>119</v>
      </c>
      <c r="L34" s="398">
        <v>129</v>
      </c>
      <c r="M34" s="400">
        <f>SUM(I34:L34)</f>
        <v>13428</v>
      </c>
      <c r="N34" s="403">
        <f>IF(ISERROR(G34/M34-1),"         /0",(G34/M34-1))</f>
        <v>-0.11751563896336015</v>
      </c>
      <c r="O34" s="397">
        <v>27667</v>
      </c>
      <c r="P34" s="398">
        <v>26565</v>
      </c>
      <c r="Q34" s="399">
        <v>191</v>
      </c>
      <c r="R34" s="398">
        <v>162</v>
      </c>
      <c r="S34" s="400">
        <f>SUM(O34:R34)</f>
        <v>54585</v>
      </c>
      <c r="T34" s="401">
        <f>S34/$S$9</f>
        <v>0.0028088109752803024</v>
      </c>
      <c r="U34" s="402">
        <v>33622</v>
      </c>
      <c r="V34" s="398">
        <v>32130</v>
      </c>
      <c r="W34" s="399">
        <v>561</v>
      </c>
      <c r="X34" s="398">
        <v>553</v>
      </c>
      <c r="Y34" s="400">
        <f>SUM(U34:X34)</f>
        <v>66866</v>
      </c>
      <c r="Z34" s="404">
        <f>IF(ISERROR(S34/Y34-1),"         /0",IF(S34/Y34&gt;5,"  *  ",(S34/Y34-1)))</f>
        <v>-0.18366583914096846</v>
      </c>
    </row>
    <row r="35" spans="1:26" ht="21" customHeight="1">
      <c r="A35" s="395" t="s">
        <v>445</v>
      </c>
      <c r="B35" s="396" t="s">
        <v>446</v>
      </c>
      <c r="C35" s="397">
        <v>5595</v>
      </c>
      <c r="D35" s="398">
        <v>5532</v>
      </c>
      <c r="E35" s="399">
        <v>197</v>
      </c>
      <c r="F35" s="398">
        <v>126</v>
      </c>
      <c r="G35" s="400">
        <f t="shared" si="6"/>
        <v>11450</v>
      </c>
      <c r="H35" s="401">
        <f>G35/$G$9</f>
        <v>0.002946438129431237</v>
      </c>
      <c r="I35" s="402">
        <v>5428</v>
      </c>
      <c r="J35" s="398">
        <v>5328</v>
      </c>
      <c r="K35" s="399">
        <v>166</v>
      </c>
      <c r="L35" s="398">
        <v>156</v>
      </c>
      <c r="M35" s="400">
        <f>SUM(I35:L35)</f>
        <v>11078</v>
      </c>
      <c r="N35" s="403">
        <f>IF(ISERROR(G35/M35-1),"         /0",(G35/M35-1))</f>
        <v>0.03358006860444118</v>
      </c>
      <c r="O35" s="397">
        <v>27537</v>
      </c>
      <c r="P35" s="398">
        <v>25153</v>
      </c>
      <c r="Q35" s="399">
        <v>1013</v>
      </c>
      <c r="R35" s="398">
        <v>977</v>
      </c>
      <c r="S35" s="400">
        <f>SUM(O35:R35)</f>
        <v>54680</v>
      </c>
      <c r="T35" s="401">
        <f>S35/$S$9</f>
        <v>0.002813699443589391</v>
      </c>
      <c r="U35" s="402">
        <v>26920</v>
      </c>
      <c r="V35" s="398">
        <v>25579</v>
      </c>
      <c r="W35" s="399">
        <v>1027</v>
      </c>
      <c r="X35" s="398">
        <v>1141</v>
      </c>
      <c r="Y35" s="400">
        <f>SUM(U35:X35)</f>
        <v>54667</v>
      </c>
      <c r="Z35" s="404">
        <f>IF(ISERROR(S35/Y35-1),"         /0",IF(S35/Y35&gt;5,"  *  ",(S35/Y35-1)))</f>
        <v>0.0002378034280279273</v>
      </c>
    </row>
    <row r="36" spans="1:26" ht="21" customHeight="1">
      <c r="A36" s="395" t="s">
        <v>447</v>
      </c>
      <c r="B36" s="396" t="s">
        <v>448</v>
      </c>
      <c r="C36" s="397">
        <v>4668</v>
      </c>
      <c r="D36" s="398">
        <v>4751</v>
      </c>
      <c r="E36" s="399">
        <v>296</v>
      </c>
      <c r="F36" s="398">
        <v>244</v>
      </c>
      <c r="G36" s="400">
        <f t="shared" si="6"/>
        <v>9959</v>
      </c>
      <c r="H36" s="401">
        <f>G36/$G$9</f>
        <v>0.00256275784550268</v>
      </c>
      <c r="I36" s="402">
        <v>4965</v>
      </c>
      <c r="J36" s="398">
        <v>5006</v>
      </c>
      <c r="K36" s="399">
        <v>249</v>
      </c>
      <c r="L36" s="398">
        <v>226</v>
      </c>
      <c r="M36" s="400">
        <f>SUM(I36:L36)</f>
        <v>10446</v>
      </c>
      <c r="N36" s="403">
        <f>IF(ISERROR(G36/M36-1),"         /0",(G36/M36-1))</f>
        <v>-0.04662071606356499</v>
      </c>
      <c r="O36" s="397">
        <v>20988</v>
      </c>
      <c r="P36" s="398">
        <v>21283</v>
      </c>
      <c r="Q36" s="399">
        <v>964</v>
      </c>
      <c r="R36" s="398">
        <v>1004</v>
      </c>
      <c r="S36" s="400">
        <f>SUM(O36:R36)</f>
        <v>44239</v>
      </c>
      <c r="T36" s="401">
        <f>S36/$S$9</f>
        <v>0.0022764310476399248</v>
      </c>
      <c r="U36" s="402">
        <v>22663</v>
      </c>
      <c r="V36" s="398">
        <v>22535</v>
      </c>
      <c r="W36" s="399">
        <v>931</v>
      </c>
      <c r="X36" s="398">
        <v>955</v>
      </c>
      <c r="Y36" s="400">
        <f>SUM(U36:X36)</f>
        <v>47084</v>
      </c>
      <c r="Z36" s="404">
        <f>IF(ISERROR(S36/Y36-1),"         /0",IF(S36/Y36&gt;5,"  *  ",(S36/Y36-1)))</f>
        <v>-0.06042392320108747</v>
      </c>
    </row>
    <row r="37" spans="1:26" ht="21" customHeight="1">
      <c r="A37" s="395" t="s">
        <v>449</v>
      </c>
      <c r="B37" s="396" t="s">
        <v>450</v>
      </c>
      <c r="C37" s="397">
        <v>4909</v>
      </c>
      <c r="D37" s="398">
        <v>4822</v>
      </c>
      <c r="E37" s="399">
        <v>35</v>
      </c>
      <c r="F37" s="398">
        <v>36</v>
      </c>
      <c r="G37" s="400">
        <f t="shared" si="6"/>
        <v>9802</v>
      </c>
      <c r="H37" s="401">
        <f aca="true" t="shared" si="15" ref="H37:H49">G37/$G$9</f>
        <v>0.002522356903465938</v>
      </c>
      <c r="I37" s="402">
        <v>4756</v>
      </c>
      <c r="J37" s="398">
        <v>4609</v>
      </c>
      <c r="K37" s="399">
        <v>193</v>
      </c>
      <c r="L37" s="398">
        <v>134</v>
      </c>
      <c r="M37" s="400">
        <f aca="true" t="shared" si="16" ref="M37:M49">SUM(I37:L37)</f>
        <v>9692</v>
      </c>
      <c r="N37" s="403">
        <f aca="true" t="shared" si="17" ref="N37:N49">IF(ISERROR(G37/M37-1),"         /0",(G37/M37-1))</f>
        <v>0.011349566652909537</v>
      </c>
      <c r="O37" s="397">
        <v>24336</v>
      </c>
      <c r="P37" s="398">
        <v>22864</v>
      </c>
      <c r="Q37" s="399">
        <v>182</v>
      </c>
      <c r="R37" s="398">
        <v>209</v>
      </c>
      <c r="S37" s="400">
        <f aca="true" t="shared" si="18" ref="S37:S49">SUM(O37:R37)</f>
        <v>47591</v>
      </c>
      <c r="T37" s="401">
        <f aca="true" t="shared" si="19" ref="T37:T49">S37/$S$9</f>
        <v>0.0024489167926090476</v>
      </c>
      <c r="U37" s="402">
        <v>24160</v>
      </c>
      <c r="V37" s="398">
        <v>22535</v>
      </c>
      <c r="W37" s="399">
        <v>320</v>
      </c>
      <c r="X37" s="398">
        <v>264</v>
      </c>
      <c r="Y37" s="400">
        <f aca="true" t="shared" si="20" ref="Y37:Y49">SUM(U37:X37)</f>
        <v>47279</v>
      </c>
      <c r="Z37" s="404">
        <f aca="true" t="shared" si="21" ref="Z37:Z49">IF(ISERROR(S37/Y37-1),"         /0",IF(S37/Y37&gt;5,"  *  ",(S37/Y37-1)))</f>
        <v>0.006599124346961638</v>
      </c>
    </row>
    <row r="38" spans="1:26" ht="21" customHeight="1">
      <c r="A38" s="395" t="s">
        <v>451</v>
      </c>
      <c r="B38" s="396" t="s">
        <v>452</v>
      </c>
      <c r="C38" s="397">
        <v>3917</v>
      </c>
      <c r="D38" s="398">
        <v>3930</v>
      </c>
      <c r="E38" s="399">
        <v>56</v>
      </c>
      <c r="F38" s="398">
        <v>49</v>
      </c>
      <c r="G38" s="400">
        <f t="shared" si="6"/>
        <v>7952</v>
      </c>
      <c r="H38" s="401">
        <f t="shared" si="15"/>
        <v>0.002046294847618969</v>
      </c>
      <c r="I38" s="402">
        <v>3551</v>
      </c>
      <c r="J38" s="398">
        <v>3598</v>
      </c>
      <c r="K38" s="399">
        <v>14</v>
      </c>
      <c r="L38" s="398">
        <v>40</v>
      </c>
      <c r="M38" s="400">
        <f t="shared" si="16"/>
        <v>7203</v>
      </c>
      <c r="N38" s="403">
        <f t="shared" si="17"/>
        <v>0.10398445092322639</v>
      </c>
      <c r="O38" s="397">
        <v>18186</v>
      </c>
      <c r="P38" s="398">
        <v>17712</v>
      </c>
      <c r="Q38" s="399">
        <v>269</v>
      </c>
      <c r="R38" s="398">
        <v>321</v>
      </c>
      <c r="S38" s="400">
        <f t="shared" si="18"/>
        <v>36488</v>
      </c>
      <c r="T38" s="401">
        <f t="shared" si="19"/>
        <v>0.0018775834911794022</v>
      </c>
      <c r="U38" s="402">
        <v>16077</v>
      </c>
      <c r="V38" s="398">
        <v>16270</v>
      </c>
      <c r="W38" s="399">
        <v>136</v>
      </c>
      <c r="X38" s="398">
        <v>195</v>
      </c>
      <c r="Y38" s="400">
        <f t="shared" si="20"/>
        <v>32678</v>
      </c>
      <c r="Z38" s="404">
        <f t="shared" si="21"/>
        <v>0.116592202705184</v>
      </c>
    </row>
    <row r="39" spans="1:26" ht="21" customHeight="1">
      <c r="A39" s="395" t="s">
        <v>453</v>
      </c>
      <c r="B39" s="396" t="s">
        <v>454</v>
      </c>
      <c r="C39" s="397">
        <v>3068</v>
      </c>
      <c r="D39" s="398">
        <v>2968</v>
      </c>
      <c r="E39" s="399">
        <v>7</v>
      </c>
      <c r="F39" s="398">
        <v>8</v>
      </c>
      <c r="G39" s="400">
        <f t="shared" si="6"/>
        <v>6051</v>
      </c>
      <c r="H39" s="401">
        <f t="shared" si="15"/>
        <v>0.0015571089188810843</v>
      </c>
      <c r="I39" s="402">
        <v>2586</v>
      </c>
      <c r="J39" s="398">
        <v>2606</v>
      </c>
      <c r="K39" s="399">
        <v>32</v>
      </c>
      <c r="L39" s="398">
        <v>22</v>
      </c>
      <c r="M39" s="400">
        <f t="shared" si="16"/>
        <v>5246</v>
      </c>
      <c r="N39" s="403">
        <f t="shared" si="17"/>
        <v>0.15345024780785366</v>
      </c>
      <c r="O39" s="397">
        <v>16524</v>
      </c>
      <c r="P39" s="398">
        <v>15277</v>
      </c>
      <c r="Q39" s="399">
        <v>157</v>
      </c>
      <c r="R39" s="398">
        <v>177</v>
      </c>
      <c r="S39" s="400">
        <f t="shared" si="18"/>
        <v>32135</v>
      </c>
      <c r="T39" s="401">
        <f t="shared" si="19"/>
        <v>0.0016535887275008247</v>
      </c>
      <c r="U39" s="402">
        <v>11644</v>
      </c>
      <c r="V39" s="398">
        <v>10900</v>
      </c>
      <c r="W39" s="399">
        <v>146</v>
      </c>
      <c r="X39" s="398">
        <v>179</v>
      </c>
      <c r="Y39" s="400">
        <f t="shared" si="20"/>
        <v>22869</v>
      </c>
      <c r="Z39" s="404">
        <f t="shared" si="21"/>
        <v>0.40517731426822334</v>
      </c>
    </row>
    <row r="40" spans="1:26" ht="21" customHeight="1">
      <c r="A40" s="395" t="s">
        <v>455</v>
      </c>
      <c r="B40" s="396" t="s">
        <v>456</v>
      </c>
      <c r="C40" s="397">
        <v>2472</v>
      </c>
      <c r="D40" s="398">
        <v>2339</v>
      </c>
      <c r="E40" s="399">
        <v>284</v>
      </c>
      <c r="F40" s="398">
        <v>282</v>
      </c>
      <c r="G40" s="400">
        <f t="shared" si="6"/>
        <v>5377</v>
      </c>
      <c r="H40" s="401">
        <f t="shared" si="15"/>
        <v>0.0013836679320481887</v>
      </c>
      <c r="I40" s="402">
        <v>1957</v>
      </c>
      <c r="J40" s="398">
        <v>1888</v>
      </c>
      <c r="K40" s="399">
        <v>259</v>
      </c>
      <c r="L40" s="398">
        <v>228</v>
      </c>
      <c r="M40" s="400">
        <f t="shared" si="16"/>
        <v>4332</v>
      </c>
      <c r="N40" s="403">
        <f t="shared" si="17"/>
        <v>0.24122807017543857</v>
      </c>
      <c r="O40" s="397">
        <v>10591</v>
      </c>
      <c r="P40" s="398">
        <v>10070</v>
      </c>
      <c r="Q40" s="399">
        <v>1319</v>
      </c>
      <c r="R40" s="398">
        <v>1345</v>
      </c>
      <c r="S40" s="400">
        <f t="shared" si="18"/>
        <v>23325</v>
      </c>
      <c r="T40" s="401">
        <f t="shared" si="19"/>
        <v>0.0012002476137842456</v>
      </c>
      <c r="U40" s="402">
        <v>9819</v>
      </c>
      <c r="V40" s="398">
        <v>9606</v>
      </c>
      <c r="W40" s="399">
        <v>1214</v>
      </c>
      <c r="X40" s="398">
        <v>1125</v>
      </c>
      <c r="Y40" s="400">
        <f t="shared" si="20"/>
        <v>21764</v>
      </c>
      <c r="Z40" s="404">
        <f t="shared" si="21"/>
        <v>0.0717239478037126</v>
      </c>
    </row>
    <row r="41" spans="1:26" ht="21" customHeight="1">
      <c r="A41" s="395" t="s">
        <v>457</v>
      </c>
      <c r="B41" s="396" t="s">
        <v>458</v>
      </c>
      <c r="C41" s="397">
        <v>0</v>
      </c>
      <c r="D41" s="398">
        <v>0</v>
      </c>
      <c r="E41" s="399">
        <v>2579</v>
      </c>
      <c r="F41" s="398">
        <v>2709</v>
      </c>
      <c r="G41" s="400">
        <f t="shared" si="6"/>
        <v>5288</v>
      </c>
      <c r="H41" s="401">
        <f t="shared" si="15"/>
        <v>0.0013607654871993346</v>
      </c>
      <c r="I41" s="402"/>
      <c r="J41" s="398"/>
      <c r="K41" s="399">
        <v>1845</v>
      </c>
      <c r="L41" s="398">
        <v>1840</v>
      </c>
      <c r="M41" s="400">
        <f t="shared" si="16"/>
        <v>3685</v>
      </c>
      <c r="N41" s="403">
        <f t="shared" si="17"/>
        <v>0.43500678426051564</v>
      </c>
      <c r="O41" s="397"/>
      <c r="P41" s="398"/>
      <c r="Q41" s="399">
        <v>12067</v>
      </c>
      <c r="R41" s="398">
        <v>12388</v>
      </c>
      <c r="S41" s="400">
        <f t="shared" si="18"/>
        <v>24455</v>
      </c>
      <c r="T41" s="401">
        <f t="shared" si="19"/>
        <v>0.0012583946578818318</v>
      </c>
      <c r="U41" s="402"/>
      <c r="V41" s="398"/>
      <c r="W41" s="399">
        <v>8225</v>
      </c>
      <c r="X41" s="398">
        <v>8494</v>
      </c>
      <c r="Y41" s="400">
        <f t="shared" si="20"/>
        <v>16719</v>
      </c>
      <c r="Z41" s="404">
        <f t="shared" si="21"/>
        <v>0.46270709970692026</v>
      </c>
    </row>
    <row r="42" spans="1:26" ht="21" customHeight="1">
      <c r="A42" s="395" t="s">
        <v>459</v>
      </c>
      <c r="B42" s="396" t="s">
        <v>460</v>
      </c>
      <c r="C42" s="397">
        <v>935</v>
      </c>
      <c r="D42" s="398">
        <v>996</v>
      </c>
      <c r="E42" s="399">
        <v>1296</v>
      </c>
      <c r="F42" s="398">
        <v>1485</v>
      </c>
      <c r="G42" s="400">
        <f t="shared" si="6"/>
        <v>4712</v>
      </c>
      <c r="H42" s="401">
        <f t="shared" si="15"/>
        <v>0.0012125429227842785</v>
      </c>
      <c r="I42" s="402">
        <v>941</v>
      </c>
      <c r="J42" s="398">
        <v>1000</v>
      </c>
      <c r="K42" s="399">
        <v>1384</v>
      </c>
      <c r="L42" s="398">
        <v>1453</v>
      </c>
      <c r="M42" s="400">
        <f t="shared" si="16"/>
        <v>4778</v>
      </c>
      <c r="N42" s="403">
        <f t="shared" si="17"/>
        <v>-0.013813311008790241</v>
      </c>
      <c r="O42" s="397">
        <v>6238</v>
      </c>
      <c r="P42" s="398">
        <v>6488</v>
      </c>
      <c r="Q42" s="399">
        <v>5811</v>
      </c>
      <c r="R42" s="398">
        <v>6281</v>
      </c>
      <c r="S42" s="400">
        <f t="shared" si="18"/>
        <v>24818</v>
      </c>
      <c r="T42" s="401">
        <f t="shared" si="19"/>
        <v>0.001277073752578667</v>
      </c>
      <c r="U42" s="402">
        <v>5520</v>
      </c>
      <c r="V42" s="398">
        <v>5438</v>
      </c>
      <c r="W42" s="399">
        <v>6930</v>
      </c>
      <c r="X42" s="398">
        <v>6978</v>
      </c>
      <c r="Y42" s="400">
        <f t="shared" si="20"/>
        <v>24866</v>
      </c>
      <c r="Z42" s="404">
        <f t="shared" si="21"/>
        <v>-0.001930346658087334</v>
      </c>
    </row>
    <row r="43" spans="1:26" ht="21" customHeight="1">
      <c r="A43" s="395" t="s">
        <v>461</v>
      </c>
      <c r="B43" s="396" t="s">
        <v>461</v>
      </c>
      <c r="C43" s="397">
        <v>0</v>
      </c>
      <c r="D43" s="398">
        <v>0</v>
      </c>
      <c r="E43" s="399">
        <v>1811</v>
      </c>
      <c r="F43" s="398">
        <v>1808</v>
      </c>
      <c r="G43" s="400">
        <f t="shared" si="6"/>
        <v>3619</v>
      </c>
      <c r="H43" s="401">
        <f t="shared" si="15"/>
        <v>0.0009312803135730696</v>
      </c>
      <c r="I43" s="402"/>
      <c r="J43" s="398"/>
      <c r="K43" s="399"/>
      <c r="L43" s="398"/>
      <c r="M43" s="400">
        <f t="shared" si="16"/>
        <v>0</v>
      </c>
      <c r="N43" s="403" t="str">
        <f t="shared" si="17"/>
        <v>         /0</v>
      </c>
      <c r="O43" s="397"/>
      <c r="P43" s="398"/>
      <c r="Q43" s="399">
        <v>6788</v>
      </c>
      <c r="R43" s="398">
        <v>6626</v>
      </c>
      <c r="S43" s="400">
        <f t="shared" si="18"/>
        <v>13414</v>
      </c>
      <c r="T43" s="401">
        <f t="shared" si="19"/>
        <v>0.0006902517252433814</v>
      </c>
      <c r="U43" s="402"/>
      <c r="V43" s="398"/>
      <c r="W43" s="399"/>
      <c r="X43" s="398"/>
      <c r="Y43" s="400">
        <f t="shared" si="20"/>
        <v>0</v>
      </c>
      <c r="Z43" s="404" t="str">
        <f t="shared" si="21"/>
        <v>         /0</v>
      </c>
    </row>
    <row r="44" spans="1:26" ht="21" customHeight="1">
      <c r="A44" s="395" t="s">
        <v>462</v>
      </c>
      <c r="B44" s="396" t="s">
        <v>463</v>
      </c>
      <c r="C44" s="397">
        <v>1413</v>
      </c>
      <c r="D44" s="398">
        <v>1445</v>
      </c>
      <c r="E44" s="399">
        <v>265</v>
      </c>
      <c r="F44" s="398">
        <v>465</v>
      </c>
      <c r="G44" s="400">
        <f t="shared" si="6"/>
        <v>3588</v>
      </c>
      <c r="H44" s="401">
        <f t="shared" si="15"/>
        <v>0.0009233030575021204</v>
      </c>
      <c r="I44" s="402">
        <v>1453</v>
      </c>
      <c r="J44" s="398">
        <v>1458</v>
      </c>
      <c r="K44" s="399">
        <v>177</v>
      </c>
      <c r="L44" s="398">
        <v>240</v>
      </c>
      <c r="M44" s="400">
        <f t="shared" si="16"/>
        <v>3328</v>
      </c>
      <c r="N44" s="403">
        <f t="shared" si="17"/>
        <v>0.078125</v>
      </c>
      <c r="O44" s="397">
        <v>7769</v>
      </c>
      <c r="P44" s="398">
        <v>7847</v>
      </c>
      <c r="Q44" s="399">
        <v>889</v>
      </c>
      <c r="R44" s="398">
        <v>1170</v>
      </c>
      <c r="S44" s="400">
        <f t="shared" si="18"/>
        <v>17675</v>
      </c>
      <c r="T44" s="401">
        <f t="shared" si="19"/>
        <v>0.0009095123932963148</v>
      </c>
      <c r="U44" s="402">
        <v>7582</v>
      </c>
      <c r="V44" s="398">
        <v>7543</v>
      </c>
      <c r="W44" s="399">
        <v>1006</v>
      </c>
      <c r="X44" s="398">
        <v>1347</v>
      </c>
      <c r="Y44" s="400">
        <f t="shared" si="20"/>
        <v>17478</v>
      </c>
      <c r="Z44" s="404">
        <f t="shared" si="21"/>
        <v>0.011271312507151743</v>
      </c>
    </row>
    <row r="45" spans="1:26" ht="21" customHeight="1">
      <c r="A45" s="395" t="s">
        <v>464</v>
      </c>
      <c r="B45" s="396" t="s">
        <v>465</v>
      </c>
      <c r="C45" s="397">
        <v>1361</v>
      </c>
      <c r="D45" s="398">
        <v>1355</v>
      </c>
      <c r="E45" s="399">
        <v>482</v>
      </c>
      <c r="F45" s="398">
        <v>384</v>
      </c>
      <c r="G45" s="400">
        <f t="shared" si="6"/>
        <v>3582</v>
      </c>
      <c r="H45" s="401">
        <f t="shared" si="15"/>
        <v>0.0009217590724561303</v>
      </c>
      <c r="I45" s="402">
        <v>1233</v>
      </c>
      <c r="J45" s="398">
        <v>1330</v>
      </c>
      <c r="K45" s="399">
        <v>271</v>
      </c>
      <c r="L45" s="398">
        <v>207</v>
      </c>
      <c r="M45" s="400">
        <f t="shared" si="16"/>
        <v>3041</v>
      </c>
      <c r="N45" s="403">
        <f t="shared" si="17"/>
        <v>0.17790200591910565</v>
      </c>
      <c r="O45" s="397">
        <v>7049</v>
      </c>
      <c r="P45" s="398">
        <v>7612</v>
      </c>
      <c r="Q45" s="399">
        <v>2045</v>
      </c>
      <c r="R45" s="398">
        <v>1833</v>
      </c>
      <c r="S45" s="400">
        <f t="shared" si="18"/>
        <v>18539</v>
      </c>
      <c r="T45" s="401">
        <f t="shared" si="19"/>
        <v>0.0009539717261284515</v>
      </c>
      <c r="U45" s="402">
        <v>6111</v>
      </c>
      <c r="V45" s="398">
        <v>6980</v>
      </c>
      <c r="W45" s="399">
        <v>936</v>
      </c>
      <c r="X45" s="398">
        <v>856</v>
      </c>
      <c r="Y45" s="400">
        <f t="shared" si="20"/>
        <v>14883</v>
      </c>
      <c r="Z45" s="404">
        <f t="shared" si="21"/>
        <v>0.24564939864274682</v>
      </c>
    </row>
    <row r="46" spans="1:26" ht="21" customHeight="1">
      <c r="A46" s="395" t="s">
        <v>466</v>
      </c>
      <c r="B46" s="396" t="s">
        <v>467</v>
      </c>
      <c r="C46" s="397">
        <v>1172</v>
      </c>
      <c r="D46" s="398">
        <v>1194</v>
      </c>
      <c r="E46" s="399">
        <v>501</v>
      </c>
      <c r="F46" s="398">
        <v>454</v>
      </c>
      <c r="G46" s="400">
        <f t="shared" si="6"/>
        <v>3321</v>
      </c>
      <c r="H46" s="401">
        <f t="shared" si="15"/>
        <v>0.0008545957229555579</v>
      </c>
      <c r="I46" s="402">
        <v>1265</v>
      </c>
      <c r="J46" s="398">
        <v>1277</v>
      </c>
      <c r="K46" s="399">
        <v>685</v>
      </c>
      <c r="L46" s="398">
        <v>628</v>
      </c>
      <c r="M46" s="400">
        <f t="shared" si="16"/>
        <v>3855</v>
      </c>
      <c r="N46" s="403">
        <f t="shared" si="17"/>
        <v>-0.13852140077821007</v>
      </c>
      <c r="O46" s="397">
        <v>7459</v>
      </c>
      <c r="P46" s="398">
        <v>7243</v>
      </c>
      <c r="Q46" s="399">
        <v>3214</v>
      </c>
      <c r="R46" s="398">
        <v>2670</v>
      </c>
      <c r="S46" s="400">
        <f t="shared" si="18"/>
        <v>20586</v>
      </c>
      <c r="T46" s="401">
        <f t="shared" si="19"/>
        <v>0.0010593053537990345</v>
      </c>
      <c r="U46" s="402">
        <v>3759</v>
      </c>
      <c r="V46" s="398">
        <v>3526</v>
      </c>
      <c r="W46" s="399">
        <v>5888</v>
      </c>
      <c r="X46" s="398">
        <v>5113</v>
      </c>
      <c r="Y46" s="400">
        <f t="shared" si="20"/>
        <v>18286</v>
      </c>
      <c r="Z46" s="404">
        <f t="shared" si="21"/>
        <v>0.1257792846986765</v>
      </c>
    </row>
    <row r="47" spans="1:26" ht="21" customHeight="1">
      <c r="A47" s="395" t="s">
        <v>468</v>
      </c>
      <c r="B47" s="396" t="s">
        <v>468</v>
      </c>
      <c r="C47" s="397">
        <v>847</v>
      </c>
      <c r="D47" s="398">
        <v>870</v>
      </c>
      <c r="E47" s="399">
        <v>698</v>
      </c>
      <c r="F47" s="398">
        <v>758</v>
      </c>
      <c r="G47" s="400">
        <f t="shared" si="6"/>
        <v>3173</v>
      </c>
      <c r="H47" s="401">
        <f t="shared" si="15"/>
        <v>0.0008165107584878005</v>
      </c>
      <c r="I47" s="402">
        <v>934</v>
      </c>
      <c r="J47" s="398">
        <v>1046</v>
      </c>
      <c r="K47" s="399">
        <v>561</v>
      </c>
      <c r="L47" s="398">
        <v>617</v>
      </c>
      <c r="M47" s="400">
        <f t="shared" si="16"/>
        <v>3158</v>
      </c>
      <c r="N47" s="403">
        <f t="shared" si="17"/>
        <v>0.004749841671944255</v>
      </c>
      <c r="O47" s="397">
        <v>4008</v>
      </c>
      <c r="P47" s="398">
        <v>4629</v>
      </c>
      <c r="Q47" s="399">
        <v>3637</v>
      </c>
      <c r="R47" s="398">
        <v>3250</v>
      </c>
      <c r="S47" s="400">
        <f t="shared" si="18"/>
        <v>15524</v>
      </c>
      <c r="T47" s="401">
        <f t="shared" si="19"/>
        <v>0.0007988271792663079</v>
      </c>
      <c r="U47" s="402">
        <v>3611</v>
      </c>
      <c r="V47" s="398">
        <v>4370</v>
      </c>
      <c r="W47" s="399">
        <v>3224</v>
      </c>
      <c r="X47" s="398">
        <v>3256</v>
      </c>
      <c r="Y47" s="400">
        <f t="shared" si="20"/>
        <v>14461</v>
      </c>
      <c r="Z47" s="404">
        <f t="shared" si="21"/>
        <v>0.07350805615102685</v>
      </c>
    </row>
    <row r="48" spans="1:26" ht="21" customHeight="1">
      <c r="A48" s="395" t="s">
        <v>469</v>
      </c>
      <c r="B48" s="396" t="s">
        <v>470</v>
      </c>
      <c r="C48" s="397">
        <v>1251</v>
      </c>
      <c r="D48" s="398">
        <v>1205</v>
      </c>
      <c r="E48" s="399">
        <v>337</v>
      </c>
      <c r="F48" s="398">
        <v>298</v>
      </c>
      <c r="G48" s="400">
        <f t="shared" si="6"/>
        <v>3091</v>
      </c>
      <c r="H48" s="401">
        <f t="shared" si="15"/>
        <v>0.0007954096295259348</v>
      </c>
      <c r="I48" s="402">
        <v>1031</v>
      </c>
      <c r="J48" s="398">
        <v>1072</v>
      </c>
      <c r="K48" s="399">
        <v>519</v>
      </c>
      <c r="L48" s="398">
        <v>480</v>
      </c>
      <c r="M48" s="400">
        <f t="shared" si="16"/>
        <v>3102</v>
      </c>
      <c r="N48" s="403">
        <f t="shared" si="17"/>
        <v>-0.0035460992907800915</v>
      </c>
      <c r="O48" s="397">
        <v>5930</v>
      </c>
      <c r="P48" s="398">
        <v>5753</v>
      </c>
      <c r="Q48" s="399">
        <v>1881</v>
      </c>
      <c r="R48" s="398">
        <v>1564</v>
      </c>
      <c r="S48" s="400">
        <f t="shared" si="18"/>
        <v>15128</v>
      </c>
      <c r="T48" s="401">
        <f t="shared" si="19"/>
        <v>0.0007784499850515785</v>
      </c>
      <c r="U48" s="402">
        <v>5112</v>
      </c>
      <c r="V48" s="398">
        <v>5118</v>
      </c>
      <c r="W48" s="399">
        <v>2777</v>
      </c>
      <c r="X48" s="398">
        <v>2499</v>
      </c>
      <c r="Y48" s="400">
        <f t="shared" si="20"/>
        <v>15506</v>
      </c>
      <c r="Z48" s="404">
        <f t="shared" si="21"/>
        <v>-0.02437766026054433</v>
      </c>
    </row>
    <row r="49" spans="1:26" ht="21" customHeight="1">
      <c r="A49" s="395" t="s">
        <v>471</v>
      </c>
      <c r="B49" s="396" t="s">
        <v>471</v>
      </c>
      <c r="C49" s="397">
        <v>1376</v>
      </c>
      <c r="D49" s="398">
        <v>1322</v>
      </c>
      <c r="E49" s="399">
        <v>87</v>
      </c>
      <c r="F49" s="398">
        <v>86</v>
      </c>
      <c r="G49" s="400">
        <f t="shared" si="6"/>
        <v>2871</v>
      </c>
      <c r="H49" s="401">
        <f t="shared" si="15"/>
        <v>0.0007387968445062953</v>
      </c>
      <c r="I49" s="402">
        <v>924</v>
      </c>
      <c r="J49" s="398">
        <v>978</v>
      </c>
      <c r="K49" s="399">
        <v>91</v>
      </c>
      <c r="L49" s="398">
        <v>93</v>
      </c>
      <c r="M49" s="400">
        <f t="shared" si="16"/>
        <v>2086</v>
      </c>
      <c r="N49" s="403">
        <f t="shared" si="17"/>
        <v>0.3763183125599232</v>
      </c>
      <c r="O49" s="397">
        <v>5532</v>
      </c>
      <c r="P49" s="398">
        <v>5499</v>
      </c>
      <c r="Q49" s="399">
        <v>536</v>
      </c>
      <c r="R49" s="398">
        <v>569</v>
      </c>
      <c r="S49" s="400">
        <f t="shared" si="18"/>
        <v>12136</v>
      </c>
      <c r="T49" s="401">
        <f t="shared" si="19"/>
        <v>0.0006244889620958459</v>
      </c>
      <c r="U49" s="402">
        <v>3822</v>
      </c>
      <c r="V49" s="398">
        <v>4084</v>
      </c>
      <c r="W49" s="399">
        <v>291</v>
      </c>
      <c r="X49" s="398">
        <v>309</v>
      </c>
      <c r="Y49" s="400">
        <f t="shared" si="20"/>
        <v>8506</v>
      </c>
      <c r="Z49" s="404">
        <f t="shared" si="21"/>
        <v>0.42675758288267107</v>
      </c>
    </row>
    <row r="50" spans="1:26" ht="21" customHeight="1">
      <c r="A50" s="395" t="s">
        <v>447</v>
      </c>
      <c r="B50" s="396" t="s">
        <v>472</v>
      </c>
      <c r="C50" s="397">
        <v>927</v>
      </c>
      <c r="D50" s="398">
        <v>965</v>
      </c>
      <c r="E50" s="399">
        <v>171</v>
      </c>
      <c r="F50" s="398">
        <v>467</v>
      </c>
      <c r="G50" s="400">
        <f t="shared" si="6"/>
        <v>2530</v>
      </c>
      <c r="H50" s="401">
        <f aca="true" t="shared" si="22" ref="H50:H64">G50/$G$9</f>
        <v>0.0006510470277258541</v>
      </c>
      <c r="I50" s="402">
        <v>838</v>
      </c>
      <c r="J50" s="398">
        <v>883</v>
      </c>
      <c r="K50" s="399">
        <v>239</v>
      </c>
      <c r="L50" s="398">
        <v>394</v>
      </c>
      <c r="M50" s="400">
        <f aca="true" t="shared" si="23" ref="M50:M64">SUM(I50:L50)</f>
        <v>2354</v>
      </c>
      <c r="N50" s="403">
        <f aca="true" t="shared" si="24" ref="N50:N64">IF(ISERROR(G50/M50-1),"         /0",(G50/M50-1))</f>
        <v>0.07476635514018692</v>
      </c>
      <c r="O50" s="397">
        <v>4328</v>
      </c>
      <c r="P50" s="398">
        <v>4511</v>
      </c>
      <c r="Q50" s="399">
        <v>443</v>
      </c>
      <c r="R50" s="398">
        <v>1242</v>
      </c>
      <c r="S50" s="400">
        <f aca="true" t="shared" si="25" ref="S50:S64">SUM(O50:R50)</f>
        <v>10524</v>
      </c>
      <c r="T50" s="401">
        <f aca="true" t="shared" si="26" ref="T50:T64">S50/$S$9</f>
        <v>0.0005415393735247761</v>
      </c>
      <c r="U50" s="402">
        <v>3634</v>
      </c>
      <c r="V50" s="398">
        <v>3892</v>
      </c>
      <c r="W50" s="399">
        <v>613</v>
      </c>
      <c r="X50" s="398">
        <v>1630</v>
      </c>
      <c r="Y50" s="400">
        <f aca="true" t="shared" si="27" ref="Y50:Y64">SUM(U50:X50)</f>
        <v>9769</v>
      </c>
      <c r="Z50" s="404">
        <f aca="true" t="shared" si="28" ref="Z50:Z64">IF(ISERROR(S50/Y50-1),"         /0",IF(S50/Y50&gt;5,"  *  ",(S50/Y50-1)))</f>
        <v>0.07728529020370556</v>
      </c>
    </row>
    <row r="51" spans="1:26" ht="21" customHeight="1">
      <c r="A51" s="395" t="s">
        <v>473</v>
      </c>
      <c r="B51" s="396" t="s">
        <v>474</v>
      </c>
      <c r="C51" s="397">
        <v>746</v>
      </c>
      <c r="D51" s="398">
        <v>836</v>
      </c>
      <c r="E51" s="399">
        <v>244</v>
      </c>
      <c r="F51" s="398">
        <v>353</v>
      </c>
      <c r="G51" s="400">
        <f t="shared" si="6"/>
        <v>2179</v>
      </c>
      <c r="H51" s="401">
        <f t="shared" si="22"/>
        <v>0.0005607239025354293</v>
      </c>
      <c r="I51" s="402">
        <v>1615</v>
      </c>
      <c r="J51" s="398">
        <v>1666</v>
      </c>
      <c r="K51" s="399">
        <v>128</v>
      </c>
      <c r="L51" s="398">
        <v>153</v>
      </c>
      <c r="M51" s="400">
        <f t="shared" si="23"/>
        <v>3562</v>
      </c>
      <c r="N51" s="403">
        <f t="shared" si="24"/>
        <v>-0.388265019651881</v>
      </c>
      <c r="O51" s="397">
        <v>6486</v>
      </c>
      <c r="P51" s="398">
        <v>6331</v>
      </c>
      <c r="Q51" s="399">
        <v>447</v>
      </c>
      <c r="R51" s="398">
        <v>516</v>
      </c>
      <c r="S51" s="400">
        <f t="shared" si="25"/>
        <v>13780</v>
      </c>
      <c r="T51" s="401">
        <f t="shared" si="26"/>
        <v>0.0007090851926236615</v>
      </c>
      <c r="U51" s="402">
        <v>7287</v>
      </c>
      <c r="V51" s="398">
        <v>7178</v>
      </c>
      <c r="W51" s="399">
        <v>376</v>
      </c>
      <c r="X51" s="398">
        <v>491</v>
      </c>
      <c r="Y51" s="400">
        <f t="shared" si="27"/>
        <v>15332</v>
      </c>
      <c r="Z51" s="404">
        <f t="shared" si="28"/>
        <v>-0.10122619358205065</v>
      </c>
    </row>
    <row r="52" spans="1:26" ht="21" customHeight="1">
      <c r="A52" s="395" t="s">
        <v>475</v>
      </c>
      <c r="B52" s="396" t="s">
        <v>475</v>
      </c>
      <c r="C52" s="397">
        <v>526</v>
      </c>
      <c r="D52" s="398">
        <v>504</v>
      </c>
      <c r="E52" s="399">
        <v>521</v>
      </c>
      <c r="F52" s="398">
        <v>552</v>
      </c>
      <c r="G52" s="400">
        <f t="shared" si="6"/>
        <v>2103</v>
      </c>
      <c r="H52" s="401">
        <f t="shared" si="22"/>
        <v>0.0005411667586195538</v>
      </c>
      <c r="I52" s="402">
        <v>439</v>
      </c>
      <c r="J52" s="398">
        <v>463</v>
      </c>
      <c r="K52" s="399">
        <v>416</v>
      </c>
      <c r="L52" s="398">
        <v>405</v>
      </c>
      <c r="M52" s="400">
        <f t="shared" si="23"/>
        <v>1723</v>
      </c>
      <c r="N52" s="403">
        <f t="shared" si="24"/>
        <v>0.22054556006964599</v>
      </c>
      <c r="O52" s="397">
        <v>2205</v>
      </c>
      <c r="P52" s="398">
        <v>2225</v>
      </c>
      <c r="Q52" s="399">
        <v>2188</v>
      </c>
      <c r="R52" s="398">
        <v>2287</v>
      </c>
      <c r="S52" s="400">
        <f t="shared" si="25"/>
        <v>8905</v>
      </c>
      <c r="T52" s="401">
        <f t="shared" si="26"/>
        <v>0.00045822958202566805</v>
      </c>
      <c r="U52" s="402">
        <v>1991</v>
      </c>
      <c r="V52" s="398">
        <v>2042</v>
      </c>
      <c r="W52" s="399">
        <v>2462</v>
      </c>
      <c r="X52" s="398">
        <v>2588</v>
      </c>
      <c r="Y52" s="400">
        <f t="shared" si="27"/>
        <v>9083</v>
      </c>
      <c r="Z52" s="404">
        <f t="shared" si="28"/>
        <v>-0.019597049433006664</v>
      </c>
    </row>
    <row r="53" spans="1:26" ht="21" customHeight="1">
      <c r="A53" s="395" t="s">
        <v>476</v>
      </c>
      <c r="B53" s="396" t="s">
        <v>477</v>
      </c>
      <c r="C53" s="397">
        <v>0</v>
      </c>
      <c r="D53" s="398">
        <v>0</v>
      </c>
      <c r="E53" s="399">
        <v>904</v>
      </c>
      <c r="F53" s="398">
        <v>968</v>
      </c>
      <c r="G53" s="400">
        <f t="shared" si="6"/>
        <v>1872</v>
      </c>
      <c r="H53" s="401">
        <f t="shared" si="22"/>
        <v>0.00048172333434893237</v>
      </c>
      <c r="I53" s="402">
        <v>870</v>
      </c>
      <c r="J53" s="398">
        <v>993</v>
      </c>
      <c r="K53" s="399"/>
      <c r="L53" s="398"/>
      <c r="M53" s="400">
        <f t="shared" si="23"/>
        <v>1863</v>
      </c>
      <c r="N53" s="403">
        <f t="shared" si="24"/>
        <v>0.004830917874396157</v>
      </c>
      <c r="O53" s="397">
        <v>885</v>
      </c>
      <c r="P53" s="398">
        <v>1048</v>
      </c>
      <c r="Q53" s="399">
        <v>3191</v>
      </c>
      <c r="R53" s="398">
        <v>3309</v>
      </c>
      <c r="S53" s="400">
        <f t="shared" si="25"/>
        <v>8433</v>
      </c>
      <c r="T53" s="401">
        <f t="shared" si="26"/>
        <v>0.0004339416131636675</v>
      </c>
      <c r="U53" s="402">
        <v>4477</v>
      </c>
      <c r="V53" s="398">
        <v>4975</v>
      </c>
      <c r="W53" s="399">
        <v>2</v>
      </c>
      <c r="X53" s="398">
        <v>2</v>
      </c>
      <c r="Y53" s="400">
        <f t="shared" si="27"/>
        <v>9456</v>
      </c>
      <c r="Z53" s="404">
        <f t="shared" si="28"/>
        <v>-0.10818527918781728</v>
      </c>
    </row>
    <row r="54" spans="1:26" ht="21" customHeight="1">
      <c r="A54" s="395" t="s">
        <v>478</v>
      </c>
      <c r="B54" s="396" t="s">
        <v>479</v>
      </c>
      <c r="C54" s="397">
        <v>421</v>
      </c>
      <c r="D54" s="398">
        <v>382</v>
      </c>
      <c r="E54" s="399">
        <v>427</v>
      </c>
      <c r="F54" s="398">
        <v>395</v>
      </c>
      <c r="G54" s="400">
        <f t="shared" si="6"/>
        <v>1625</v>
      </c>
      <c r="H54" s="401">
        <f t="shared" si="22"/>
        <v>0.00041816261662233715</v>
      </c>
      <c r="I54" s="402">
        <v>292</v>
      </c>
      <c r="J54" s="398">
        <v>263</v>
      </c>
      <c r="K54" s="399">
        <v>393</v>
      </c>
      <c r="L54" s="398">
        <v>398</v>
      </c>
      <c r="M54" s="400">
        <f t="shared" si="23"/>
        <v>1346</v>
      </c>
      <c r="N54" s="403">
        <f t="shared" si="24"/>
        <v>0.2072808320950965</v>
      </c>
      <c r="O54" s="397">
        <v>2319</v>
      </c>
      <c r="P54" s="398">
        <v>1956</v>
      </c>
      <c r="Q54" s="399">
        <v>3178</v>
      </c>
      <c r="R54" s="398">
        <v>2525</v>
      </c>
      <c r="S54" s="400">
        <f t="shared" si="25"/>
        <v>9978</v>
      </c>
      <c r="T54" s="401">
        <f t="shared" si="26"/>
        <v>0.0005134435451378008</v>
      </c>
      <c r="U54" s="402">
        <v>1364</v>
      </c>
      <c r="V54" s="398">
        <v>1237</v>
      </c>
      <c r="W54" s="399">
        <v>3696</v>
      </c>
      <c r="X54" s="398">
        <v>2933</v>
      </c>
      <c r="Y54" s="400">
        <f t="shared" si="27"/>
        <v>9230</v>
      </c>
      <c r="Z54" s="404">
        <f t="shared" si="28"/>
        <v>0.0810400866738894</v>
      </c>
    </row>
    <row r="55" spans="1:26" ht="21" customHeight="1">
      <c r="A55" s="395" t="s">
        <v>480</v>
      </c>
      <c r="B55" s="396" t="s">
        <v>481</v>
      </c>
      <c r="C55" s="397">
        <v>0</v>
      </c>
      <c r="D55" s="398">
        <v>0</v>
      </c>
      <c r="E55" s="399">
        <v>790</v>
      </c>
      <c r="F55" s="398">
        <v>732</v>
      </c>
      <c r="G55" s="400">
        <f t="shared" si="6"/>
        <v>1522</v>
      </c>
      <c r="H55" s="401">
        <f t="shared" si="22"/>
        <v>0.00039165753999950595</v>
      </c>
      <c r="I55" s="402"/>
      <c r="J55" s="398"/>
      <c r="K55" s="399">
        <v>601</v>
      </c>
      <c r="L55" s="398">
        <v>600</v>
      </c>
      <c r="M55" s="400">
        <f t="shared" si="23"/>
        <v>1201</v>
      </c>
      <c r="N55" s="403">
        <f t="shared" si="24"/>
        <v>0.2672772689425478</v>
      </c>
      <c r="O55" s="397"/>
      <c r="P55" s="398"/>
      <c r="Q55" s="399">
        <v>3393</v>
      </c>
      <c r="R55" s="398">
        <v>3130</v>
      </c>
      <c r="S55" s="400">
        <f t="shared" si="25"/>
        <v>6523</v>
      </c>
      <c r="T55" s="401">
        <f t="shared" si="26"/>
        <v>0.0003356576713704023</v>
      </c>
      <c r="U55" s="402"/>
      <c r="V55" s="398"/>
      <c r="W55" s="399">
        <v>3024</v>
      </c>
      <c r="X55" s="398">
        <v>2667</v>
      </c>
      <c r="Y55" s="400">
        <f t="shared" si="27"/>
        <v>5691</v>
      </c>
      <c r="Z55" s="404">
        <f t="shared" si="28"/>
        <v>0.14619574767176235</v>
      </c>
    </row>
    <row r="56" spans="1:26" ht="21" customHeight="1">
      <c r="A56" s="395" t="s">
        <v>462</v>
      </c>
      <c r="B56" s="396" t="s">
        <v>482</v>
      </c>
      <c r="C56" s="397">
        <v>0</v>
      </c>
      <c r="D56" s="398">
        <v>0</v>
      </c>
      <c r="E56" s="399">
        <v>617</v>
      </c>
      <c r="F56" s="398">
        <v>540</v>
      </c>
      <c r="G56" s="400">
        <f t="shared" si="6"/>
        <v>1157</v>
      </c>
      <c r="H56" s="401">
        <f t="shared" si="22"/>
        <v>0.00029773178303510407</v>
      </c>
      <c r="I56" s="402"/>
      <c r="J56" s="398"/>
      <c r="K56" s="399">
        <v>686</v>
      </c>
      <c r="L56" s="398">
        <v>693</v>
      </c>
      <c r="M56" s="400">
        <f t="shared" si="23"/>
        <v>1379</v>
      </c>
      <c r="N56" s="403">
        <f t="shared" si="24"/>
        <v>-0.1609862218999275</v>
      </c>
      <c r="O56" s="397"/>
      <c r="P56" s="398"/>
      <c r="Q56" s="399">
        <v>2714</v>
      </c>
      <c r="R56" s="398">
        <v>2592</v>
      </c>
      <c r="S56" s="400">
        <f t="shared" si="25"/>
        <v>5306</v>
      </c>
      <c r="T56" s="401">
        <f t="shared" si="26"/>
        <v>0.0002730338194529135</v>
      </c>
      <c r="U56" s="402"/>
      <c r="V56" s="398"/>
      <c r="W56" s="399">
        <v>2796</v>
      </c>
      <c r="X56" s="398">
        <v>2827</v>
      </c>
      <c r="Y56" s="400">
        <f t="shared" si="27"/>
        <v>5623</v>
      </c>
      <c r="Z56" s="404">
        <f t="shared" si="28"/>
        <v>-0.05637560021340926</v>
      </c>
    </row>
    <row r="57" spans="1:26" ht="21" customHeight="1">
      <c r="A57" s="395" t="s">
        <v>483</v>
      </c>
      <c r="B57" s="396" t="s">
        <v>484</v>
      </c>
      <c r="C57" s="397">
        <v>586</v>
      </c>
      <c r="D57" s="398">
        <v>517</v>
      </c>
      <c r="E57" s="399">
        <v>15</v>
      </c>
      <c r="F57" s="398">
        <v>15</v>
      </c>
      <c r="G57" s="400">
        <f t="shared" si="6"/>
        <v>1133</v>
      </c>
      <c r="H57" s="401">
        <f t="shared" si="22"/>
        <v>0.00029155584285114335</v>
      </c>
      <c r="I57" s="402">
        <v>485</v>
      </c>
      <c r="J57" s="398">
        <v>417</v>
      </c>
      <c r="K57" s="399">
        <v>0</v>
      </c>
      <c r="L57" s="398">
        <v>0</v>
      </c>
      <c r="M57" s="400">
        <f t="shared" si="23"/>
        <v>902</v>
      </c>
      <c r="N57" s="403">
        <f t="shared" si="24"/>
        <v>0.25609756097560976</v>
      </c>
      <c r="O57" s="397">
        <v>2477</v>
      </c>
      <c r="P57" s="398">
        <v>2231</v>
      </c>
      <c r="Q57" s="399">
        <v>62</v>
      </c>
      <c r="R57" s="398">
        <v>57</v>
      </c>
      <c r="S57" s="400">
        <f t="shared" si="25"/>
        <v>4827</v>
      </c>
      <c r="T57" s="401">
        <f t="shared" si="26"/>
        <v>0.0002483856476628748</v>
      </c>
      <c r="U57" s="402">
        <v>2192</v>
      </c>
      <c r="V57" s="398">
        <v>1956</v>
      </c>
      <c r="W57" s="399">
        <v>16</v>
      </c>
      <c r="X57" s="398">
        <v>16</v>
      </c>
      <c r="Y57" s="400">
        <f t="shared" si="27"/>
        <v>4180</v>
      </c>
      <c r="Z57" s="404">
        <f t="shared" si="28"/>
        <v>0.15478468899521536</v>
      </c>
    </row>
    <row r="58" spans="1:26" ht="21" customHeight="1">
      <c r="A58" s="395" t="s">
        <v>485</v>
      </c>
      <c r="B58" s="396" t="s">
        <v>485</v>
      </c>
      <c r="C58" s="397">
        <v>571</v>
      </c>
      <c r="D58" s="398">
        <v>518</v>
      </c>
      <c r="E58" s="399">
        <v>15</v>
      </c>
      <c r="F58" s="398">
        <v>14</v>
      </c>
      <c r="G58" s="400">
        <f t="shared" si="6"/>
        <v>1118</v>
      </c>
      <c r="H58" s="401">
        <f t="shared" si="22"/>
        <v>0.00028769588023616795</v>
      </c>
      <c r="I58" s="402">
        <v>493</v>
      </c>
      <c r="J58" s="398">
        <v>467</v>
      </c>
      <c r="K58" s="399">
        <v>136</v>
      </c>
      <c r="L58" s="398">
        <v>76</v>
      </c>
      <c r="M58" s="400">
        <f t="shared" si="23"/>
        <v>1172</v>
      </c>
      <c r="N58" s="403">
        <f t="shared" si="24"/>
        <v>-0.0460750853242321</v>
      </c>
      <c r="O58" s="397">
        <v>2738</v>
      </c>
      <c r="P58" s="398">
        <v>2446</v>
      </c>
      <c r="Q58" s="399">
        <v>15</v>
      </c>
      <c r="R58" s="398">
        <v>14</v>
      </c>
      <c r="S58" s="400">
        <f t="shared" si="25"/>
        <v>5213</v>
      </c>
      <c r="T58" s="401">
        <f t="shared" si="26"/>
        <v>0.00026824826626612103</v>
      </c>
      <c r="U58" s="402">
        <v>2540</v>
      </c>
      <c r="V58" s="398">
        <v>2230</v>
      </c>
      <c r="W58" s="399">
        <v>291</v>
      </c>
      <c r="X58" s="398">
        <v>209</v>
      </c>
      <c r="Y58" s="400">
        <f t="shared" si="27"/>
        <v>5270</v>
      </c>
      <c r="Z58" s="404">
        <f t="shared" si="28"/>
        <v>-0.010815939278937425</v>
      </c>
    </row>
    <row r="59" spans="1:26" ht="21" customHeight="1">
      <c r="A59" s="395" t="s">
        <v>486</v>
      </c>
      <c r="B59" s="396" t="s">
        <v>486</v>
      </c>
      <c r="C59" s="397">
        <v>415</v>
      </c>
      <c r="D59" s="398">
        <v>476</v>
      </c>
      <c r="E59" s="399">
        <v>92</v>
      </c>
      <c r="F59" s="398">
        <v>57</v>
      </c>
      <c r="G59" s="400">
        <f t="shared" si="6"/>
        <v>1040</v>
      </c>
      <c r="H59" s="401">
        <f t="shared" si="22"/>
        <v>0.00026762407463829576</v>
      </c>
      <c r="I59" s="402">
        <v>339</v>
      </c>
      <c r="J59" s="398">
        <v>396</v>
      </c>
      <c r="K59" s="399">
        <v>72</v>
      </c>
      <c r="L59" s="398">
        <v>13</v>
      </c>
      <c r="M59" s="400">
        <f t="shared" si="23"/>
        <v>820</v>
      </c>
      <c r="N59" s="403">
        <f t="shared" si="24"/>
        <v>0.2682926829268293</v>
      </c>
      <c r="O59" s="397">
        <v>1930</v>
      </c>
      <c r="P59" s="398">
        <v>2245</v>
      </c>
      <c r="Q59" s="399">
        <v>340</v>
      </c>
      <c r="R59" s="398">
        <v>97</v>
      </c>
      <c r="S59" s="400">
        <f t="shared" si="25"/>
        <v>4612</v>
      </c>
      <c r="T59" s="401">
        <f t="shared" si="26"/>
        <v>0.0002373222720159889</v>
      </c>
      <c r="U59" s="402">
        <v>1919</v>
      </c>
      <c r="V59" s="398">
        <v>2352</v>
      </c>
      <c r="W59" s="399">
        <v>476</v>
      </c>
      <c r="X59" s="398">
        <v>152</v>
      </c>
      <c r="Y59" s="400">
        <f t="shared" si="27"/>
        <v>4899</v>
      </c>
      <c r="Z59" s="404">
        <f t="shared" si="28"/>
        <v>-0.058583384364156</v>
      </c>
    </row>
    <row r="60" spans="1:26" ht="21" customHeight="1">
      <c r="A60" s="395" t="s">
        <v>487</v>
      </c>
      <c r="B60" s="396" t="s">
        <v>487</v>
      </c>
      <c r="C60" s="397">
        <v>549</v>
      </c>
      <c r="D60" s="398">
        <v>472</v>
      </c>
      <c r="E60" s="399">
        <v>0</v>
      </c>
      <c r="F60" s="398">
        <v>0</v>
      </c>
      <c r="G60" s="400">
        <f t="shared" si="6"/>
        <v>1021</v>
      </c>
      <c r="H60" s="401">
        <f t="shared" si="22"/>
        <v>0.0002627347886593269</v>
      </c>
      <c r="I60" s="402">
        <v>499</v>
      </c>
      <c r="J60" s="398">
        <v>459</v>
      </c>
      <c r="K60" s="399"/>
      <c r="L60" s="398"/>
      <c r="M60" s="400">
        <f t="shared" si="23"/>
        <v>958</v>
      </c>
      <c r="N60" s="403">
        <f t="shared" si="24"/>
        <v>0.06576200417536526</v>
      </c>
      <c r="O60" s="397">
        <v>4103</v>
      </c>
      <c r="P60" s="398">
        <v>3609</v>
      </c>
      <c r="Q60" s="399">
        <v>97</v>
      </c>
      <c r="R60" s="398">
        <v>88</v>
      </c>
      <c r="S60" s="400">
        <f t="shared" si="25"/>
        <v>7897</v>
      </c>
      <c r="T60" s="401">
        <f t="shared" si="26"/>
        <v>0.0004063603603881753</v>
      </c>
      <c r="U60" s="402">
        <v>3766</v>
      </c>
      <c r="V60" s="398">
        <v>3135</v>
      </c>
      <c r="W60" s="399">
        <v>42</v>
      </c>
      <c r="X60" s="398">
        <v>54</v>
      </c>
      <c r="Y60" s="400">
        <f t="shared" si="27"/>
        <v>6997</v>
      </c>
      <c r="Z60" s="404">
        <f t="shared" si="28"/>
        <v>0.12862655423753044</v>
      </c>
    </row>
    <row r="61" spans="1:26" ht="21" customHeight="1">
      <c r="A61" s="395" t="s">
        <v>488</v>
      </c>
      <c r="B61" s="396" t="s">
        <v>489</v>
      </c>
      <c r="C61" s="397">
        <v>401</v>
      </c>
      <c r="D61" s="398">
        <v>496</v>
      </c>
      <c r="E61" s="399">
        <v>12</v>
      </c>
      <c r="F61" s="398">
        <v>10</v>
      </c>
      <c r="G61" s="400">
        <f t="shared" si="6"/>
        <v>919</v>
      </c>
      <c r="H61" s="401">
        <f t="shared" si="22"/>
        <v>0.00023648704287749405</v>
      </c>
      <c r="I61" s="402">
        <v>28</v>
      </c>
      <c r="J61" s="398">
        <v>54</v>
      </c>
      <c r="K61" s="399">
        <v>88</v>
      </c>
      <c r="L61" s="398">
        <v>64</v>
      </c>
      <c r="M61" s="400">
        <f t="shared" si="23"/>
        <v>234</v>
      </c>
      <c r="N61" s="403">
        <f t="shared" si="24"/>
        <v>2.927350427350427</v>
      </c>
      <c r="O61" s="397">
        <v>2212</v>
      </c>
      <c r="P61" s="398">
        <v>2377</v>
      </c>
      <c r="Q61" s="399">
        <v>305</v>
      </c>
      <c r="R61" s="398">
        <v>254</v>
      </c>
      <c r="S61" s="400">
        <f t="shared" si="25"/>
        <v>5148</v>
      </c>
      <c r="T61" s="401">
        <f t="shared" si="26"/>
        <v>0.0002649035247914811</v>
      </c>
      <c r="U61" s="402">
        <v>28</v>
      </c>
      <c r="V61" s="398">
        <v>54</v>
      </c>
      <c r="W61" s="399">
        <v>142</v>
      </c>
      <c r="X61" s="398">
        <v>116</v>
      </c>
      <c r="Y61" s="400">
        <f t="shared" si="27"/>
        <v>340</v>
      </c>
      <c r="Z61" s="404" t="str">
        <f t="shared" si="28"/>
        <v>  *  </v>
      </c>
    </row>
    <row r="62" spans="1:26" ht="21" customHeight="1">
      <c r="A62" s="395" t="s">
        <v>490</v>
      </c>
      <c r="B62" s="396" t="s">
        <v>491</v>
      </c>
      <c r="C62" s="397">
        <v>0</v>
      </c>
      <c r="D62" s="398">
        <v>0</v>
      </c>
      <c r="E62" s="399">
        <v>393</v>
      </c>
      <c r="F62" s="398">
        <v>468</v>
      </c>
      <c r="G62" s="400">
        <f t="shared" si="6"/>
        <v>861</v>
      </c>
      <c r="H62" s="401">
        <f t="shared" si="22"/>
        <v>0.0002215618540995891</v>
      </c>
      <c r="I62" s="402"/>
      <c r="J62" s="398"/>
      <c r="K62" s="399">
        <v>382</v>
      </c>
      <c r="L62" s="398">
        <v>406</v>
      </c>
      <c r="M62" s="400">
        <f t="shared" si="23"/>
        <v>788</v>
      </c>
      <c r="N62" s="403">
        <f t="shared" si="24"/>
        <v>0.09263959390862953</v>
      </c>
      <c r="O62" s="397"/>
      <c r="P62" s="398"/>
      <c r="Q62" s="399">
        <v>2068</v>
      </c>
      <c r="R62" s="398">
        <v>2226</v>
      </c>
      <c r="S62" s="400">
        <f t="shared" si="25"/>
        <v>4294</v>
      </c>
      <c r="T62" s="401">
        <f t="shared" si="26"/>
        <v>0.00022095876757082748</v>
      </c>
      <c r="U62" s="402"/>
      <c r="V62" s="398"/>
      <c r="W62" s="399">
        <v>1847</v>
      </c>
      <c r="X62" s="398">
        <v>1975</v>
      </c>
      <c r="Y62" s="400">
        <f t="shared" si="27"/>
        <v>3822</v>
      </c>
      <c r="Z62" s="404">
        <f t="shared" si="28"/>
        <v>0.12349555206698071</v>
      </c>
    </row>
    <row r="63" spans="1:26" ht="21" customHeight="1">
      <c r="A63" s="395" t="s">
        <v>492</v>
      </c>
      <c r="B63" s="396" t="s">
        <v>493</v>
      </c>
      <c r="C63" s="397">
        <v>327</v>
      </c>
      <c r="D63" s="398">
        <v>413</v>
      </c>
      <c r="E63" s="399">
        <v>40</v>
      </c>
      <c r="F63" s="398">
        <v>43</v>
      </c>
      <c r="G63" s="400">
        <f t="shared" si="6"/>
        <v>823</v>
      </c>
      <c r="H63" s="401">
        <f t="shared" si="22"/>
        <v>0.00021178328214165135</v>
      </c>
      <c r="I63" s="402">
        <v>405</v>
      </c>
      <c r="J63" s="398">
        <v>577</v>
      </c>
      <c r="K63" s="399">
        <v>44</v>
      </c>
      <c r="L63" s="398">
        <v>57</v>
      </c>
      <c r="M63" s="400">
        <f t="shared" si="23"/>
        <v>1083</v>
      </c>
      <c r="N63" s="403">
        <f t="shared" si="24"/>
        <v>-0.2400738688827332</v>
      </c>
      <c r="O63" s="397">
        <v>1916</v>
      </c>
      <c r="P63" s="398">
        <v>2601</v>
      </c>
      <c r="Q63" s="399">
        <v>248</v>
      </c>
      <c r="R63" s="398">
        <v>298</v>
      </c>
      <c r="S63" s="400">
        <f t="shared" si="25"/>
        <v>5063</v>
      </c>
      <c r="T63" s="401">
        <f t="shared" si="26"/>
        <v>0.0002605296320938751</v>
      </c>
      <c r="U63" s="402">
        <v>1928</v>
      </c>
      <c r="V63" s="398">
        <v>2899</v>
      </c>
      <c r="W63" s="399">
        <v>184</v>
      </c>
      <c r="X63" s="398">
        <v>167</v>
      </c>
      <c r="Y63" s="400">
        <f t="shared" si="27"/>
        <v>5178</v>
      </c>
      <c r="Z63" s="404">
        <f t="shared" si="28"/>
        <v>-0.022209347238315913</v>
      </c>
    </row>
    <row r="64" spans="1:26" ht="21" customHeight="1" thickBot="1">
      <c r="A64" s="405" t="s">
        <v>51</v>
      </c>
      <c r="B64" s="406" t="s">
        <v>51</v>
      </c>
      <c r="C64" s="407">
        <v>618</v>
      </c>
      <c r="D64" s="408">
        <v>599</v>
      </c>
      <c r="E64" s="409">
        <v>5245</v>
      </c>
      <c r="F64" s="408">
        <v>5061</v>
      </c>
      <c r="G64" s="410">
        <f t="shared" si="6"/>
        <v>11523</v>
      </c>
      <c r="H64" s="411">
        <f t="shared" si="22"/>
        <v>0.0029652232808241173</v>
      </c>
      <c r="I64" s="412">
        <v>3210</v>
      </c>
      <c r="J64" s="408">
        <v>3045</v>
      </c>
      <c r="K64" s="409">
        <v>4605</v>
      </c>
      <c r="L64" s="408">
        <v>4505</v>
      </c>
      <c r="M64" s="410">
        <f t="shared" si="23"/>
        <v>15365</v>
      </c>
      <c r="N64" s="413">
        <f t="shared" si="24"/>
        <v>-0.2500488122356004</v>
      </c>
      <c r="O64" s="407">
        <v>5853</v>
      </c>
      <c r="P64" s="408">
        <v>5408</v>
      </c>
      <c r="Q64" s="409">
        <v>25322</v>
      </c>
      <c r="R64" s="408">
        <v>25288</v>
      </c>
      <c r="S64" s="410">
        <f t="shared" si="25"/>
        <v>61871</v>
      </c>
      <c r="T64" s="411">
        <f t="shared" si="26"/>
        <v>0.0031837307658068624</v>
      </c>
      <c r="U64" s="412">
        <v>16148</v>
      </c>
      <c r="V64" s="408">
        <v>15030</v>
      </c>
      <c r="W64" s="409">
        <v>25427</v>
      </c>
      <c r="X64" s="408">
        <v>24562</v>
      </c>
      <c r="Y64" s="410">
        <f t="shared" si="27"/>
        <v>81167</v>
      </c>
      <c r="Z64" s="414">
        <f t="shared" si="28"/>
        <v>-0.23773208323579775</v>
      </c>
    </row>
    <row r="65" spans="1:2" ht="8.25" customHeight="1" thickTop="1">
      <c r="A65" s="106"/>
      <c r="B65" s="106"/>
    </row>
    <row r="66" spans="1:2" ht="15">
      <c r="A66" s="106" t="s">
        <v>137</v>
      </c>
      <c r="B66" s="106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3 N3 N5:N8 Z5:Z8 Z65:Z65536 N65:N65536">
    <cfRule type="cellIs" priority="3" dxfId="93" operator="lessThan" stopIfTrue="1">
      <formula>0</formula>
    </cfRule>
  </conditionalFormatting>
  <conditionalFormatting sqref="N9:N64 Z9:Z6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6"/>
  <sheetViews>
    <sheetView showGridLines="0" zoomScale="80" zoomScaleNormal="80" zoomScalePageLayoutView="0" workbookViewId="0" topLeftCell="B1">
      <selection activeCell="U10" sqref="U10:X53"/>
    </sheetView>
  </sheetViews>
  <sheetFormatPr defaultColWidth="8.00390625" defaultRowHeight="15"/>
  <cols>
    <col min="1" max="1" width="30.28125" style="105" customWidth="1"/>
    <col min="2" max="2" width="40.421875" style="105" bestFit="1" customWidth="1"/>
    <col min="3" max="3" width="9.57421875" style="105" customWidth="1"/>
    <col min="4" max="4" width="10.421875" style="105" customWidth="1"/>
    <col min="5" max="5" width="8.57421875" style="105" bestFit="1" customWidth="1"/>
    <col min="6" max="6" width="10.57421875" style="105" bestFit="1" customWidth="1"/>
    <col min="7" max="7" width="10.00390625" style="105" customWidth="1"/>
    <col min="8" max="8" width="10.7109375" style="105" customWidth="1"/>
    <col min="9" max="9" width="9.421875" style="105" customWidth="1"/>
    <col min="10" max="10" width="11.57421875" style="105" bestFit="1" customWidth="1"/>
    <col min="11" max="11" width="9.00390625" style="105" bestFit="1" customWidth="1"/>
    <col min="12" max="12" width="10.57421875" style="105" bestFit="1" customWidth="1"/>
    <col min="13" max="13" width="9.8515625" style="105" customWidth="1"/>
    <col min="14" max="14" width="10.00390625" style="105" customWidth="1"/>
    <col min="15" max="15" width="10.421875" style="105" customWidth="1"/>
    <col min="16" max="16" width="12.421875" style="105" bestFit="1" customWidth="1"/>
    <col min="17" max="17" width="9.421875" style="105" customWidth="1"/>
    <col min="18" max="18" width="10.57421875" style="105" bestFit="1" customWidth="1"/>
    <col min="19" max="19" width="11.8515625" style="105" customWidth="1"/>
    <col min="20" max="20" width="10.140625" style="105" customWidth="1"/>
    <col min="21" max="21" width="10.28125" style="105" customWidth="1"/>
    <col min="22" max="22" width="11.57421875" style="105" bestFit="1" customWidth="1"/>
    <col min="23" max="24" width="10.28125" style="105" customWidth="1"/>
    <col min="25" max="25" width="10.7109375" style="105" customWidth="1"/>
    <col min="26" max="26" width="9.8515625" style="105" bestFit="1" customWidth="1"/>
    <col min="27" max="16384" width="8.00390625" style="105" customWidth="1"/>
  </cols>
  <sheetData>
    <row r="1" spans="1:24" ht="18.75" thickBot="1">
      <c r="A1" s="235" t="s">
        <v>120</v>
      </c>
      <c r="B1" s="236"/>
      <c r="C1" s="236"/>
      <c r="W1" s="319" t="s">
        <v>26</v>
      </c>
      <c r="X1" s="320"/>
    </row>
    <row r="2" ht="5.25" customHeight="1" thickBot="1"/>
    <row r="3" spans="1:26" ht="24.75" customHeight="1" thickTop="1">
      <c r="A3" s="654" t="s">
        <v>119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6"/>
    </row>
    <row r="4" spans="1:26" ht="21" customHeight="1" thickBot="1">
      <c r="A4" s="668" t="s">
        <v>42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70"/>
    </row>
    <row r="5" spans="1:26" s="124" customFormat="1" ht="19.5" customHeight="1" thickBot="1" thickTop="1">
      <c r="A5" s="739" t="s">
        <v>116</v>
      </c>
      <c r="B5" s="749" t="s">
        <v>117</v>
      </c>
      <c r="C5" s="752" t="s">
        <v>34</v>
      </c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4"/>
      <c r="O5" s="755" t="s">
        <v>33</v>
      </c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4"/>
    </row>
    <row r="6" spans="1:26" s="123" customFormat="1" ht="26.25" customHeight="1" thickBot="1">
      <c r="A6" s="740"/>
      <c r="B6" s="750"/>
      <c r="C6" s="745" t="s">
        <v>155</v>
      </c>
      <c r="D6" s="746"/>
      <c r="E6" s="746"/>
      <c r="F6" s="746"/>
      <c r="G6" s="747"/>
      <c r="H6" s="756" t="s">
        <v>32</v>
      </c>
      <c r="I6" s="745" t="s">
        <v>156</v>
      </c>
      <c r="J6" s="746"/>
      <c r="K6" s="746"/>
      <c r="L6" s="746"/>
      <c r="M6" s="747"/>
      <c r="N6" s="756" t="s">
        <v>31</v>
      </c>
      <c r="O6" s="748" t="s">
        <v>157</v>
      </c>
      <c r="P6" s="746"/>
      <c r="Q6" s="746"/>
      <c r="R6" s="746"/>
      <c r="S6" s="747"/>
      <c r="T6" s="756" t="s">
        <v>32</v>
      </c>
      <c r="U6" s="748" t="s">
        <v>158</v>
      </c>
      <c r="V6" s="746"/>
      <c r="W6" s="746"/>
      <c r="X6" s="746"/>
      <c r="Y6" s="747"/>
      <c r="Z6" s="756" t="s">
        <v>31</v>
      </c>
    </row>
    <row r="7" spans="1:26" s="118" customFormat="1" ht="26.25" customHeight="1">
      <c r="A7" s="741"/>
      <c r="B7" s="750"/>
      <c r="C7" s="651" t="s">
        <v>20</v>
      </c>
      <c r="D7" s="667"/>
      <c r="E7" s="646" t="s">
        <v>19</v>
      </c>
      <c r="F7" s="667"/>
      <c r="G7" s="648" t="s">
        <v>15</v>
      </c>
      <c r="H7" s="662"/>
      <c r="I7" s="759" t="s">
        <v>20</v>
      </c>
      <c r="J7" s="667"/>
      <c r="K7" s="646" t="s">
        <v>19</v>
      </c>
      <c r="L7" s="667"/>
      <c r="M7" s="648" t="s">
        <v>15</v>
      </c>
      <c r="N7" s="662"/>
      <c r="O7" s="759" t="s">
        <v>20</v>
      </c>
      <c r="P7" s="667"/>
      <c r="Q7" s="646" t="s">
        <v>19</v>
      </c>
      <c r="R7" s="667"/>
      <c r="S7" s="648" t="s">
        <v>15</v>
      </c>
      <c r="T7" s="662"/>
      <c r="U7" s="759" t="s">
        <v>20</v>
      </c>
      <c r="V7" s="667"/>
      <c r="W7" s="646" t="s">
        <v>19</v>
      </c>
      <c r="X7" s="667"/>
      <c r="Y7" s="648" t="s">
        <v>15</v>
      </c>
      <c r="Z7" s="662"/>
    </row>
    <row r="8" spans="1:26" s="118" customFormat="1" ht="19.5" customHeight="1" thickBot="1">
      <c r="A8" s="742"/>
      <c r="B8" s="751"/>
      <c r="C8" s="121" t="s">
        <v>29</v>
      </c>
      <c r="D8" s="119" t="s">
        <v>28</v>
      </c>
      <c r="E8" s="120" t="s">
        <v>29</v>
      </c>
      <c r="F8" s="237" t="s">
        <v>28</v>
      </c>
      <c r="G8" s="758"/>
      <c r="H8" s="757"/>
      <c r="I8" s="121" t="s">
        <v>29</v>
      </c>
      <c r="J8" s="119" t="s">
        <v>28</v>
      </c>
      <c r="K8" s="120" t="s">
        <v>29</v>
      </c>
      <c r="L8" s="237" t="s">
        <v>28</v>
      </c>
      <c r="M8" s="758"/>
      <c r="N8" s="757"/>
      <c r="O8" s="121" t="s">
        <v>29</v>
      </c>
      <c r="P8" s="119" t="s">
        <v>28</v>
      </c>
      <c r="Q8" s="120" t="s">
        <v>29</v>
      </c>
      <c r="R8" s="237" t="s">
        <v>28</v>
      </c>
      <c r="S8" s="758"/>
      <c r="T8" s="757"/>
      <c r="U8" s="121" t="s">
        <v>29</v>
      </c>
      <c r="V8" s="119" t="s">
        <v>28</v>
      </c>
      <c r="W8" s="120" t="s">
        <v>29</v>
      </c>
      <c r="X8" s="237" t="s">
        <v>28</v>
      </c>
      <c r="Y8" s="758"/>
      <c r="Z8" s="757"/>
    </row>
    <row r="9" spans="1:26" s="107" customFormat="1" ht="18" customHeight="1" thickBot="1" thickTop="1">
      <c r="A9" s="117" t="s">
        <v>22</v>
      </c>
      <c r="B9" s="234"/>
      <c r="C9" s="116">
        <f>SUM(C10:C53)</f>
        <v>12294.186</v>
      </c>
      <c r="D9" s="110">
        <f>SUM(D10:D53)</f>
        <v>12294.186000000007</v>
      </c>
      <c r="E9" s="111">
        <f>SUM(E10:E53)</f>
        <v>1742.8650000000002</v>
      </c>
      <c r="F9" s="110">
        <f>SUM(F10:F53)</f>
        <v>1742.8650000000002</v>
      </c>
      <c r="G9" s="109">
        <f aca="true" t="shared" si="0" ref="G9:G20">SUM(C9:F9)</f>
        <v>28074.10200000001</v>
      </c>
      <c r="H9" s="113">
        <f aca="true" t="shared" si="1" ref="H9:H53">G9/$G$9</f>
        <v>1</v>
      </c>
      <c r="I9" s="112">
        <f>SUM(I10:I53)</f>
        <v>12638.63</v>
      </c>
      <c r="J9" s="110">
        <f>SUM(J10:J53)</f>
        <v>12638.630000000001</v>
      </c>
      <c r="K9" s="111">
        <f>SUM(K10:K53)</f>
        <v>885.7980000000005</v>
      </c>
      <c r="L9" s="110">
        <f>SUM(L10:L53)</f>
        <v>885.7980000000002</v>
      </c>
      <c r="M9" s="109">
        <f aca="true" t="shared" si="2" ref="M9:M20">SUM(I9:L9)</f>
        <v>27048.856</v>
      </c>
      <c r="N9" s="115">
        <f aca="true" t="shared" si="3" ref="N9:N20">IF(ISERROR(G9/M9-1),"         /0",(G9/M9-1))</f>
        <v>0.03790348841370639</v>
      </c>
      <c r="O9" s="114">
        <f>SUM(O10:O53)</f>
        <v>60108.22099999999</v>
      </c>
      <c r="P9" s="110">
        <f>SUM(P10:P53)</f>
        <v>60108.221000000034</v>
      </c>
      <c r="Q9" s="111">
        <f>SUM(Q10:Q53)</f>
        <v>9667.704000000003</v>
      </c>
      <c r="R9" s="110">
        <f>SUM(R10:R53)</f>
        <v>9667.703999999996</v>
      </c>
      <c r="S9" s="109">
        <f aca="true" t="shared" si="4" ref="S9:S20">SUM(O9:R9)</f>
        <v>139551.85</v>
      </c>
      <c r="T9" s="113">
        <f aca="true" t="shared" si="5" ref="T9:T53">S9/$S$9</f>
        <v>1</v>
      </c>
      <c r="U9" s="112">
        <f>SUM(U10:U53)</f>
        <v>62499.11099999999</v>
      </c>
      <c r="V9" s="110">
        <f>SUM(V10:V53)</f>
        <v>62499.11099999999</v>
      </c>
      <c r="W9" s="111">
        <f>SUM(W10:W53)</f>
        <v>7993.874000000002</v>
      </c>
      <c r="X9" s="110">
        <f>SUM(X10:X53)</f>
        <v>7993.873999999996</v>
      </c>
      <c r="Y9" s="109">
        <f aca="true" t="shared" si="6" ref="Y9:Y20">SUM(U9:X9)</f>
        <v>140985.96999999997</v>
      </c>
      <c r="Z9" s="108">
        <f>IF(ISERROR(S9/Y9-1),"         /0",(S9/Y9-1))</f>
        <v>-0.010172075987418983</v>
      </c>
    </row>
    <row r="10" spans="1:26" ht="18.75" customHeight="1" thickTop="1">
      <c r="A10" s="415" t="s">
        <v>396</v>
      </c>
      <c r="B10" s="416" t="s">
        <v>397</v>
      </c>
      <c r="C10" s="417">
        <v>6304.844999999998</v>
      </c>
      <c r="D10" s="418">
        <v>4493.1640000000025</v>
      </c>
      <c r="E10" s="419">
        <v>417.89700000000005</v>
      </c>
      <c r="F10" s="418">
        <v>343.53</v>
      </c>
      <c r="G10" s="420">
        <f t="shared" si="0"/>
        <v>11559.436000000003</v>
      </c>
      <c r="H10" s="421">
        <f t="shared" si="1"/>
        <v>0.41174731074212095</v>
      </c>
      <c r="I10" s="422">
        <v>6061.113999999997</v>
      </c>
      <c r="J10" s="418">
        <v>4631.8730000000005</v>
      </c>
      <c r="K10" s="419">
        <v>162.50800000000007</v>
      </c>
      <c r="L10" s="418">
        <v>27.148000000000003</v>
      </c>
      <c r="M10" s="420">
        <f t="shared" si="2"/>
        <v>10882.642999999996</v>
      </c>
      <c r="N10" s="423">
        <f t="shared" si="3"/>
        <v>0.06219013157006126</v>
      </c>
      <c r="O10" s="417">
        <v>29833.858999999993</v>
      </c>
      <c r="P10" s="418">
        <v>21862.065000000028</v>
      </c>
      <c r="Q10" s="419">
        <v>2971.4500000000003</v>
      </c>
      <c r="R10" s="418">
        <v>2375.0209999999984</v>
      </c>
      <c r="S10" s="420">
        <f t="shared" si="4"/>
        <v>57042.39500000002</v>
      </c>
      <c r="T10" s="421">
        <f t="shared" si="5"/>
        <v>0.4087541297374418</v>
      </c>
      <c r="U10" s="422">
        <v>29740.327000000012</v>
      </c>
      <c r="V10" s="418">
        <v>22909.535999999996</v>
      </c>
      <c r="W10" s="419">
        <v>2208.574000000001</v>
      </c>
      <c r="X10" s="418">
        <v>1255.4669999999994</v>
      </c>
      <c r="Y10" s="420">
        <f t="shared" si="6"/>
        <v>56113.90400000001</v>
      </c>
      <c r="Z10" s="424">
        <f aca="true" t="shared" si="7" ref="Z10:Z20">IF(ISERROR(S10/Y10-1),"         /0",IF(S10/Y10&gt;5,"  *  ",(S10/Y10-1)))</f>
        <v>0.016546540764656337</v>
      </c>
    </row>
    <row r="11" spans="1:26" ht="18.75" customHeight="1">
      <c r="A11" s="425" t="s">
        <v>398</v>
      </c>
      <c r="B11" s="426" t="s">
        <v>399</v>
      </c>
      <c r="C11" s="377">
        <v>1385.0200000000002</v>
      </c>
      <c r="D11" s="378">
        <v>1408.463</v>
      </c>
      <c r="E11" s="379">
        <v>27.372</v>
      </c>
      <c r="F11" s="378">
        <v>11.911</v>
      </c>
      <c r="G11" s="380">
        <f t="shared" si="0"/>
        <v>2832.766</v>
      </c>
      <c r="H11" s="381">
        <f>G11/$G$9</f>
        <v>0.10090317403562896</v>
      </c>
      <c r="I11" s="382">
        <v>1296.6049999999998</v>
      </c>
      <c r="J11" s="378">
        <v>1143.615</v>
      </c>
      <c r="K11" s="379">
        <v>17.877000000000002</v>
      </c>
      <c r="L11" s="378">
        <v>32.086</v>
      </c>
      <c r="M11" s="380">
        <f t="shared" si="2"/>
        <v>2490.1829999999995</v>
      </c>
      <c r="N11" s="383">
        <f t="shared" si="3"/>
        <v>0.13757342331868805</v>
      </c>
      <c r="O11" s="377">
        <v>6685.982999999999</v>
      </c>
      <c r="P11" s="378">
        <v>6635.294</v>
      </c>
      <c r="Q11" s="379">
        <v>501.59200000000004</v>
      </c>
      <c r="R11" s="378">
        <v>755.9029999999998</v>
      </c>
      <c r="S11" s="380">
        <f t="shared" si="4"/>
        <v>14578.771999999999</v>
      </c>
      <c r="T11" s="381">
        <f>S11/$S$9</f>
        <v>0.10446849683468903</v>
      </c>
      <c r="U11" s="382">
        <v>6528.032999999999</v>
      </c>
      <c r="V11" s="378">
        <v>5621.989</v>
      </c>
      <c r="W11" s="379">
        <v>258.86899999999997</v>
      </c>
      <c r="X11" s="378">
        <v>400.21700000000004</v>
      </c>
      <c r="Y11" s="380">
        <f t="shared" si="6"/>
        <v>12809.108</v>
      </c>
      <c r="Z11" s="384">
        <f t="shared" si="7"/>
        <v>0.13815669287822385</v>
      </c>
    </row>
    <row r="12" spans="1:26" ht="18.75" customHeight="1">
      <c r="A12" s="425" t="s">
        <v>400</v>
      </c>
      <c r="B12" s="426" t="s">
        <v>401</v>
      </c>
      <c r="C12" s="377">
        <v>1244.923</v>
      </c>
      <c r="D12" s="378">
        <v>1095.571</v>
      </c>
      <c r="E12" s="379">
        <v>30.085</v>
      </c>
      <c r="F12" s="378">
        <v>20.493000000000002</v>
      </c>
      <c r="G12" s="380">
        <f t="shared" si="0"/>
        <v>2391.0719999999997</v>
      </c>
      <c r="H12" s="381">
        <f t="shared" si="1"/>
        <v>0.08517002609736186</v>
      </c>
      <c r="I12" s="382">
        <v>1259.9679999999996</v>
      </c>
      <c r="J12" s="378">
        <v>1096.473</v>
      </c>
      <c r="K12" s="379">
        <v>40.675000000000004</v>
      </c>
      <c r="L12" s="378">
        <v>1.5140000000000005</v>
      </c>
      <c r="M12" s="380">
        <f t="shared" si="2"/>
        <v>2398.63</v>
      </c>
      <c r="N12" s="383">
        <f t="shared" si="3"/>
        <v>-0.0031509653427166384</v>
      </c>
      <c r="O12" s="377">
        <v>6199.4130000000005</v>
      </c>
      <c r="P12" s="378">
        <v>4500.267000000003</v>
      </c>
      <c r="Q12" s="379">
        <v>425.575</v>
      </c>
      <c r="R12" s="378">
        <v>336.62200000000007</v>
      </c>
      <c r="S12" s="380">
        <f t="shared" si="4"/>
        <v>11461.877000000004</v>
      </c>
      <c r="T12" s="381">
        <f t="shared" si="5"/>
        <v>0.08213346508842415</v>
      </c>
      <c r="U12" s="382">
        <v>6227.246</v>
      </c>
      <c r="V12" s="378">
        <v>5391.719999999998</v>
      </c>
      <c r="W12" s="379">
        <v>278.01599999999996</v>
      </c>
      <c r="X12" s="378">
        <v>99.42199999999998</v>
      </c>
      <c r="Y12" s="380">
        <f t="shared" si="6"/>
        <v>11996.403999999999</v>
      </c>
      <c r="Z12" s="384">
        <f t="shared" si="7"/>
        <v>-0.04455726899494172</v>
      </c>
    </row>
    <row r="13" spans="1:26" ht="18.75" customHeight="1">
      <c r="A13" s="425" t="s">
        <v>404</v>
      </c>
      <c r="B13" s="426" t="s">
        <v>405</v>
      </c>
      <c r="C13" s="377">
        <v>1031.1019999999999</v>
      </c>
      <c r="D13" s="378">
        <v>1205.1100000000001</v>
      </c>
      <c r="E13" s="379">
        <v>16.441</v>
      </c>
      <c r="F13" s="378">
        <v>31.768</v>
      </c>
      <c r="G13" s="380">
        <f t="shared" si="0"/>
        <v>2284.421</v>
      </c>
      <c r="H13" s="381">
        <f t="shared" si="1"/>
        <v>0.0813711156282042</v>
      </c>
      <c r="I13" s="382">
        <v>893.0759999999999</v>
      </c>
      <c r="J13" s="378">
        <v>1227.941</v>
      </c>
      <c r="K13" s="379">
        <v>5.674</v>
      </c>
      <c r="L13" s="378">
        <v>6.500999999999999</v>
      </c>
      <c r="M13" s="380">
        <f t="shared" si="2"/>
        <v>2133.192</v>
      </c>
      <c r="N13" s="383">
        <f t="shared" si="3"/>
        <v>0.07089329043049086</v>
      </c>
      <c r="O13" s="377">
        <v>4546.766</v>
      </c>
      <c r="P13" s="378">
        <v>5661.201000000001</v>
      </c>
      <c r="Q13" s="379">
        <v>52.41999999999999</v>
      </c>
      <c r="R13" s="378">
        <v>136.79099999999997</v>
      </c>
      <c r="S13" s="380">
        <f t="shared" si="4"/>
        <v>10397.178</v>
      </c>
      <c r="T13" s="381">
        <f t="shared" si="5"/>
        <v>0.07450404992839578</v>
      </c>
      <c r="U13" s="382">
        <v>4763.093999999999</v>
      </c>
      <c r="V13" s="378">
        <v>6430.366999999998</v>
      </c>
      <c r="W13" s="379">
        <v>31.968</v>
      </c>
      <c r="X13" s="378">
        <v>59.596000000000025</v>
      </c>
      <c r="Y13" s="380">
        <f t="shared" si="6"/>
        <v>11285.024999999998</v>
      </c>
      <c r="Z13" s="384">
        <f t="shared" si="7"/>
        <v>-0.07867479247941389</v>
      </c>
    </row>
    <row r="14" spans="1:26" ht="18.75" customHeight="1">
      <c r="A14" s="425" t="s">
        <v>406</v>
      </c>
      <c r="B14" s="426" t="s">
        <v>407</v>
      </c>
      <c r="C14" s="377">
        <v>157.00499999999997</v>
      </c>
      <c r="D14" s="378">
        <v>1103.768</v>
      </c>
      <c r="E14" s="379">
        <v>28.731</v>
      </c>
      <c r="F14" s="378">
        <v>231.909</v>
      </c>
      <c r="G14" s="380">
        <f aca="true" t="shared" si="8" ref="G14:G19">SUM(C14:F14)</f>
        <v>1521.413</v>
      </c>
      <c r="H14" s="381">
        <f aca="true" t="shared" si="9" ref="H14:H19">G14/$G$9</f>
        <v>0.05419275743886659</v>
      </c>
      <c r="I14" s="382">
        <v>154.12799999999996</v>
      </c>
      <c r="J14" s="378">
        <v>1037.496</v>
      </c>
      <c r="K14" s="379">
        <v>30.334</v>
      </c>
      <c r="L14" s="378">
        <v>201.413</v>
      </c>
      <c r="M14" s="380">
        <f aca="true" t="shared" si="10" ref="M14:M19">SUM(I14:L14)</f>
        <v>1423.371</v>
      </c>
      <c r="N14" s="383">
        <f aca="true" t="shared" si="11" ref="N14:N19">IF(ISERROR(G14/M14-1),"         /0",(G14/M14-1))</f>
        <v>0.06888014438962142</v>
      </c>
      <c r="O14" s="377">
        <v>756.1970000000002</v>
      </c>
      <c r="P14" s="378">
        <v>5582.593000000001</v>
      </c>
      <c r="Q14" s="379">
        <v>167.75100000000003</v>
      </c>
      <c r="R14" s="378">
        <v>1242.6859999999997</v>
      </c>
      <c r="S14" s="380">
        <f aca="true" t="shared" si="12" ref="S14:S19">SUM(O14:R14)</f>
        <v>7749.227000000001</v>
      </c>
      <c r="T14" s="381">
        <f aca="true" t="shared" si="13" ref="T14:T19">S14/$S$9</f>
        <v>0.05552937492408736</v>
      </c>
      <c r="U14" s="382">
        <v>605.618</v>
      </c>
      <c r="V14" s="378">
        <v>4951.273</v>
      </c>
      <c r="W14" s="379">
        <v>157.61</v>
      </c>
      <c r="X14" s="378">
        <v>1309.232</v>
      </c>
      <c r="Y14" s="380">
        <f aca="true" t="shared" si="14" ref="Y14:Y19">SUM(U14:X14)</f>
        <v>7023.733</v>
      </c>
      <c r="Z14" s="384">
        <f t="shared" si="7"/>
        <v>0.10329179654181053</v>
      </c>
    </row>
    <row r="15" spans="1:26" ht="18.75" customHeight="1">
      <c r="A15" s="425" t="s">
        <v>431</v>
      </c>
      <c r="B15" s="426" t="s">
        <v>432</v>
      </c>
      <c r="C15" s="377">
        <v>572.731</v>
      </c>
      <c r="D15" s="378">
        <v>477.517</v>
      </c>
      <c r="E15" s="379">
        <v>150.29899999999998</v>
      </c>
      <c r="F15" s="378">
        <v>116.65700000000001</v>
      </c>
      <c r="G15" s="380">
        <f t="shared" si="8"/>
        <v>1317.204</v>
      </c>
      <c r="H15" s="381">
        <f t="shared" si="9"/>
        <v>0.04691882931820934</v>
      </c>
      <c r="I15" s="382">
        <v>728.7560000000001</v>
      </c>
      <c r="J15" s="378">
        <v>480.655</v>
      </c>
      <c r="K15" s="379">
        <v>11.846</v>
      </c>
      <c r="L15" s="378">
        <v>5.191999999999999</v>
      </c>
      <c r="M15" s="380">
        <f t="shared" si="10"/>
        <v>1226.449</v>
      </c>
      <c r="N15" s="383">
        <f t="shared" si="11"/>
        <v>0.07399818500402366</v>
      </c>
      <c r="O15" s="377">
        <v>3222.736999999999</v>
      </c>
      <c r="P15" s="378">
        <v>2318.2599999999998</v>
      </c>
      <c r="Q15" s="379">
        <v>1107.566</v>
      </c>
      <c r="R15" s="378">
        <v>764.5350000000002</v>
      </c>
      <c r="S15" s="380">
        <f t="shared" si="12"/>
        <v>7413.097999999999</v>
      </c>
      <c r="T15" s="381">
        <f t="shared" si="13"/>
        <v>0.05312074329362168</v>
      </c>
      <c r="U15" s="382">
        <v>3781.8469999999998</v>
      </c>
      <c r="V15" s="378">
        <v>2152.5170000000003</v>
      </c>
      <c r="W15" s="379">
        <v>954.2710000000001</v>
      </c>
      <c r="X15" s="378">
        <v>591.131</v>
      </c>
      <c r="Y15" s="380">
        <f t="shared" si="14"/>
        <v>7479.766</v>
      </c>
      <c r="Z15" s="384">
        <f t="shared" si="7"/>
        <v>-0.008913113057280264</v>
      </c>
    </row>
    <row r="16" spans="1:26" ht="18.75" customHeight="1">
      <c r="A16" s="425" t="s">
        <v>402</v>
      </c>
      <c r="B16" s="426" t="s">
        <v>403</v>
      </c>
      <c r="C16" s="377">
        <v>138.87999999999997</v>
      </c>
      <c r="D16" s="378">
        <v>556.2480000000002</v>
      </c>
      <c r="E16" s="379">
        <v>83.17899999999999</v>
      </c>
      <c r="F16" s="378">
        <v>7.9959999999999996</v>
      </c>
      <c r="G16" s="380">
        <f t="shared" si="8"/>
        <v>786.3030000000001</v>
      </c>
      <c r="H16" s="381">
        <f t="shared" si="9"/>
        <v>0.028008126493235645</v>
      </c>
      <c r="I16" s="382">
        <v>348.137</v>
      </c>
      <c r="J16" s="378">
        <v>561.9440000000001</v>
      </c>
      <c r="K16" s="379">
        <v>1.286</v>
      </c>
      <c r="L16" s="378">
        <v>1.34</v>
      </c>
      <c r="M16" s="380">
        <f t="shared" si="10"/>
        <v>912.7070000000001</v>
      </c>
      <c r="N16" s="383">
        <f t="shared" si="11"/>
        <v>-0.13849351434797808</v>
      </c>
      <c r="O16" s="377">
        <v>778.923</v>
      </c>
      <c r="P16" s="378">
        <v>2744.7650000000003</v>
      </c>
      <c r="Q16" s="379">
        <v>308.1170000000001</v>
      </c>
      <c r="R16" s="378">
        <v>24.545</v>
      </c>
      <c r="S16" s="380">
        <f t="shared" si="12"/>
        <v>3856.3500000000004</v>
      </c>
      <c r="T16" s="381">
        <f t="shared" si="13"/>
        <v>0.027633814958382852</v>
      </c>
      <c r="U16" s="382">
        <v>1192.267</v>
      </c>
      <c r="V16" s="378">
        <v>2605.322</v>
      </c>
      <c r="W16" s="379">
        <v>6.6179999999999986</v>
      </c>
      <c r="X16" s="378">
        <v>11.989999999999997</v>
      </c>
      <c r="Y16" s="380">
        <f t="shared" si="14"/>
        <v>3816.1969999999997</v>
      </c>
      <c r="Z16" s="384">
        <f>IF(ISERROR(S16/Y16-1),"         /0",IF(S16/Y16&gt;5,"  *  ",(S16/Y16-1)))</f>
        <v>0.010521731451494931</v>
      </c>
    </row>
    <row r="17" spans="1:26" ht="18.75" customHeight="1">
      <c r="A17" s="425" t="s">
        <v>418</v>
      </c>
      <c r="B17" s="426" t="s">
        <v>419</v>
      </c>
      <c r="C17" s="377">
        <v>295.84</v>
      </c>
      <c r="D17" s="378">
        <v>194.196</v>
      </c>
      <c r="E17" s="379">
        <v>1.215</v>
      </c>
      <c r="F17" s="378">
        <v>1.933</v>
      </c>
      <c r="G17" s="380">
        <f t="shared" si="8"/>
        <v>493.1839999999999</v>
      </c>
      <c r="H17" s="381">
        <f t="shared" si="9"/>
        <v>0.017567222631021277</v>
      </c>
      <c r="I17" s="382">
        <v>265.94</v>
      </c>
      <c r="J17" s="378">
        <v>198.551</v>
      </c>
      <c r="K17" s="379">
        <v>0.45</v>
      </c>
      <c r="L17" s="378">
        <v>0.54</v>
      </c>
      <c r="M17" s="380">
        <f t="shared" si="10"/>
        <v>465.481</v>
      </c>
      <c r="N17" s="383">
        <f t="shared" si="11"/>
        <v>0.059514781484099055</v>
      </c>
      <c r="O17" s="377">
        <v>1124.56</v>
      </c>
      <c r="P17" s="378">
        <v>974.274</v>
      </c>
      <c r="Q17" s="379">
        <v>6.922999999999998</v>
      </c>
      <c r="R17" s="378">
        <v>11.214</v>
      </c>
      <c r="S17" s="380">
        <f t="shared" si="12"/>
        <v>2116.9709999999995</v>
      </c>
      <c r="T17" s="381">
        <f t="shared" si="13"/>
        <v>0.015169780981047543</v>
      </c>
      <c r="U17" s="382">
        <v>1126.377</v>
      </c>
      <c r="V17" s="378">
        <v>1037.2340000000002</v>
      </c>
      <c r="W17" s="379">
        <v>3.6469999999999994</v>
      </c>
      <c r="X17" s="378">
        <v>10.532</v>
      </c>
      <c r="Y17" s="380">
        <f t="shared" si="14"/>
        <v>2177.79</v>
      </c>
      <c r="Z17" s="384">
        <f>IF(ISERROR(S17/Y17-1),"         /0",IF(S17/Y17&gt;5,"  *  ",(S17/Y17-1)))</f>
        <v>-0.027926935103935846</v>
      </c>
    </row>
    <row r="18" spans="1:26" ht="18.75" customHeight="1">
      <c r="A18" s="425" t="s">
        <v>468</v>
      </c>
      <c r="B18" s="426" t="s">
        <v>468</v>
      </c>
      <c r="C18" s="377">
        <v>50.464</v>
      </c>
      <c r="D18" s="378">
        <v>120.825</v>
      </c>
      <c r="E18" s="379">
        <v>84.28099999999999</v>
      </c>
      <c r="F18" s="378">
        <v>170.10199999999998</v>
      </c>
      <c r="G18" s="380">
        <f t="shared" si="8"/>
        <v>425.67199999999997</v>
      </c>
      <c r="H18" s="381">
        <f t="shared" si="9"/>
        <v>0.015162444020471245</v>
      </c>
      <c r="I18" s="382">
        <v>160.409</v>
      </c>
      <c r="J18" s="378">
        <v>186.253</v>
      </c>
      <c r="K18" s="379">
        <v>48.679000000000016</v>
      </c>
      <c r="L18" s="378">
        <v>167.07600000000002</v>
      </c>
      <c r="M18" s="380">
        <f t="shared" si="10"/>
        <v>562.417</v>
      </c>
      <c r="N18" s="383">
        <f t="shared" si="11"/>
        <v>-0.2431380985994379</v>
      </c>
      <c r="O18" s="377">
        <v>230.325</v>
      </c>
      <c r="P18" s="378">
        <v>520.0929999999998</v>
      </c>
      <c r="Q18" s="379">
        <v>316.40100000000035</v>
      </c>
      <c r="R18" s="378">
        <v>836.0289999999995</v>
      </c>
      <c r="S18" s="380">
        <f t="shared" si="12"/>
        <v>1902.8479999999997</v>
      </c>
      <c r="T18" s="381">
        <f t="shared" si="13"/>
        <v>0.013635419379965222</v>
      </c>
      <c r="U18" s="382">
        <v>501.447</v>
      </c>
      <c r="V18" s="378">
        <v>982.5410000000002</v>
      </c>
      <c r="W18" s="379">
        <v>315.0410000000004</v>
      </c>
      <c r="X18" s="378">
        <v>1347.652999999997</v>
      </c>
      <c r="Y18" s="380">
        <f t="shared" si="14"/>
        <v>3146.681999999998</v>
      </c>
      <c r="Z18" s="384">
        <f>IF(ISERROR(S18/Y18-1),"         /0",IF(S18/Y18&gt;5,"  *  ",(S18/Y18-1)))</f>
        <v>-0.39528430264005043</v>
      </c>
    </row>
    <row r="19" spans="1:26" ht="18.75" customHeight="1">
      <c r="A19" s="425" t="s">
        <v>412</v>
      </c>
      <c r="B19" s="426" t="s">
        <v>413</v>
      </c>
      <c r="C19" s="377">
        <v>185.72799999999998</v>
      </c>
      <c r="D19" s="378">
        <v>173.609</v>
      </c>
      <c r="E19" s="379">
        <v>27.653</v>
      </c>
      <c r="F19" s="378">
        <v>3.762</v>
      </c>
      <c r="G19" s="380">
        <f t="shared" si="8"/>
        <v>390.752</v>
      </c>
      <c r="H19" s="381">
        <f t="shared" si="9"/>
        <v>0.013918593015014332</v>
      </c>
      <c r="I19" s="382">
        <v>176.615</v>
      </c>
      <c r="J19" s="378">
        <v>178.873</v>
      </c>
      <c r="K19" s="379">
        <v>6.694</v>
      </c>
      <c r="L19" s="378">
        <v>3.622</v>
      </c>
      <c r="M19" s="380">
        <f t="shared" si="10"/>
        <v>365.80400000000003</v>
      </c>
      <c r="N19" s="383">
        <f t="shared" si="11"/>
        <v>0.06820045707537359</v>
      </c>
      <c r="O19" s="377">
        <v>912.188</v>
      </c>
      <c r="P19" s="378">
        <v>807.8679999999999</v>
      </c>
      <c r="Q19" s="379">
        <v>123.03899999999997</v>
      </c>
      <c r="R19" s="378">
        <v>16.633000000000003</v>
      </c>
      <c r="S19" s="380">
        <f t="shared" si="12"/>
        <v>1859.728</v>
      </c>
      <c r="T19" s="381">
        <f t="shared" si="13"/>
        <v>0.013326430283797742</v>
      </c>
      <c r="U19" s="382">
        <v>902.109</v>
      </c>
      <c r="V19" s="378">
        <v>869.5589999999997</v>
      </c>
      <c r="W19" s="379">
        <v>62.296</v>
      </c>
      <c r="X19" s="378">
        <v>17.218</v>
      </c>
      <c r="Y19" s="380">
        <f t="shared" si="14"/>
        <v>1851.1819999999998</v>
      </c>
      <c r="Z19" s="384">
        <f t="shared" si="7"/>
        <v>0.004616509883955455</v>
      </c>
    </row>
    <row r="20" spans="1:26" ht="18.75" customHeight="1">
      <c r="A20" s="425" t="s">
        <v>408</v>
      </c>
      <c r="B20" s="426" t="s">
        <v>409</v>
      </c>
      <c r="C20" s="377">
        <v>117.60200000000002</v>
      </c>
      <c r="D20" s="378">
        <v>232.896</v>
      </c>
      <c r="E20" s="379">
        <v>23.733</v>
      </c>
      <c r="F20" s="378">
        <v>1.907</v>
      </c>
      <c r="G20" s="380">
        <f t="shared" si="0"/>
        <v>376.138</v>
      </c>
      <c r="H20" s="381">
        <f t="shared" si="1"/>
        <v>0.013398042081630958</v>
      </c>
      <c r="I20" s="382">
        <v>163.412</v>
      </c>
      <c r="J20" s="378">
        <v>246.74399999999997</v>
      </c>
      <c r="K20" s="379">
        <v>8.952</v>
      </c>
      <c r="L20" s="378">
        <v>2.2409999999999997</v>
      </c>
      <c r="M20" s="380">
        <f t="shared" si="2"/>
        <v>421.34899999999993</v>
      </c>
      <c r="N20" s="383">
        <f t="shared" si="3"/>
        <v>-0.10730059879102583</v>
      </c>
      <c r="O20" s="377">
        <v>612.7219999999999</v>
      </c>
      <c r="P20" s="378">
        <v>1283.8890000000001</v>
      </c>
      <c r="Q20" s="379">
        <v>145.943</v>
      </c>
      <c r="R20" s="378">
        <v>14.782999999999994</v>
      </c>
      <c r="S20" s="380">
        <f t="shared" si="4"/>
        <v>2057.337</v>
      </c>
      <c r="T20" s="381">
        <f t="shared" si="5"/>
        <v>0.01474245594021147</v>
      </c>
      <c r="U20" s="382">
        <v>861.135</v>
      </c>
      <c r="V20" s="378">
        <v>1279.4860000000003</v>
      </c>
      <c r="W20" s="379">
        <v>69.36600000000001</v>
      </c>
      <c r="X20" s="378">
        <v>17.813</v>
      </c>
      <c r="Y20" s="380">
        <f t="shared" si="6"/>
        <v>2227.8</v>
      </c>
      <c r="Z20" s="384">
        <f t="shared" si="7"/>
        <v>-0.0765162941018046</v>
      </c>
    </row>
    <row r="21" spans="1:26" ht="18.75" customHeight="1">
      <c r="A21" s="425" t="s">
        <v>475</v>
      </c>
      <c r="B21" s="426" t="s">
        <v>475</v>
      </c>
      <c r="C21" s="377">
        <v>69.404</v>
      </c>
      <c r="D21" s="378">
        <v>9.048</v>
      </c>
      <c r="E21" s="379">
        <v>202.73800000000003</v>
      </c>
      <c r="F21" s="378">
        <v>44.144</v>
      </c>
      <c r="G21" s="380">
        <f aca="true" t="shared" si="15" ref="G21:G53">SUM(C21:F21)</f>
        <v>325.33400000000006</v>
      </c>
      <c r="H21" s="381">
        <f t="shared" si="1"/>
        <v>0.011588402720770906</v>
      </c>
      <c r="I21" s="382">
        <v>88.82799999999999</v>
      </c>
      <c r="J21" s="378">
        <v>64.187</v>
      </c>
      <c r="K21" s="379">
        <v>154.82500000000002</v>
      </c>
      <c r="L21" s="378">
        <v>25.797</v>
      </c>
      <c r="M21" s="380">
        <f aca="true" t="shared" si="16" ref="M21:M53">SUM(I21:L21)</f>
        <v>333.63700000000006</v>
      </c>
      <c r="N21" s="383">
        <f aca="true" t="shared" si="17" ref="N21:N53">IF(ISERROR(G21/M21-1),"         /0",(G21/M21-1))</f>
        <v>-0.024886328554686643</v>
      </c>
      <c r="O21" s="377">
        <v>418.696</v>
      </c>
      <c r="P21" s="378">
        <v>101.80499999999998</v>
      </c>
      <c r="Q21" s="379">
        <v>882.5099999999995</v>
      </c>
      <c r="R21" s="378">
        <v>211.83300000000008</v>
      </c>
      <c r="S21" s="380">
        <f aca="true" t="shared" si="18" ref="S21:S53">SUM(O21:R21)</f>
        <v>1614.8439999999996</v>
      </c>
      <c r="T21" s="381">
        <f t="shared" si="5"/>
        <v>0.011571641651472191</v>
      </c>
      <c r="U21" s="382">
        <v>595.3470000000001</v>
      </c>
      <c r="V21" s="378">
        <v>232.07700000000003</v>
      </c>
      <c r="W21" s="379">
        <v>1302.079</v>
      </c>
      <c r="X21" s="378">
        <v>204.53799999999998</v>
      </c>
      <c r="Y21" s="380">
        <f aca="true" t="shared" si="19" ref="Y21:Y53">SUM(U21:X21)</f>
        <v>2334.041</v>
      </c>
      <c r="Z21" s="384">
        <f aca="true" t="shared" si="20" ref="Z21:Z53">IF(ISERROR(S21/Y21-1),"         /0",IF(S21/Y21&gt;5,"  *  ",(S21/Y21-1)))</f>
        <v>-0.3081338331246112</v>
      </c>
    </row>
    <row r="22" spans="1:26" ht="18.75" customHeight="1">
      <c r="A22" s="425" t="s">
        <v>410</v>
      </c>
      <c r="B22" s="426" t="s">
        <v>411</v>
      </c>
      <c r="C22" s="377">
        <v>143.637</v>
      </c>
      <c r="D22" s="378">
        <v>144.465</v>
      </c>
      <c r="E22" s="379">
        <v>0.525</v>
      </c>
      <c r="F22" s="378">
        <v>0.57</v>
      </c>
      <c r="G22" s="380">
        <f t="shared" si="15"/>
        <v>289.19699999999995</v>
      </c>
      <c r="H22" s="381">
        <f t="shared" si="1"/>
        <v>0.010301202154213155</v>
      </c>
      <c r="I22" s="382">
        <v>112.903</v>
      </c>
      <c r="J22" s="378">
        <v>142.17</v>
      </c>
      <c r="K22" s="379">
        <v>0.401</v>
      </c>
      <c r="L22" s="378">
        <v>0.41500000000000004</v>
      </c>
      <c r="M22" s="380">
        <f t="shared" si="16"/>
        <v>255.88899999999998</v>
      </c>
      <c r="N22" s="383">
        <f t="shared" si="17"/>
        <v>0.13016581408345007</v>
      </c>
      <c r="O22" s="377">
        <v>494.625</v>
      </c>
      <c r="P22" s="378">
        <v>717.5010000000001</v>
      </c>
      <c r="Q22" s="379">
        <v>1.2140000000000002</v>
      </c>
      <c r="R22" s="378">
        <v>4.161999999999999</v>
      </c>
      <c r="S22" s="380">
        <f t="shared" si="18"/>
        <v>1217.5020000000002</v>
      </c>
      <c r="T22" s="381">
        <f t="shared" si="5"/>
        <v>0.008724370189288068</v>
      </c>
      <c r="U22" s="382">
        <v>654.9550000000002</v>
      </c>
      <c r="V22" s="378">
        <v>715.452</v>
      </c>
      <c r="W22" s="379">
        <v>2.3089999999999997</v>
      </c>
      <c r="X22" s="378">
        <v>5.655999999999999</v>
      </c>
      <c r="Y22" s="380">
        <f t="shared" si="19"/>
        <v>1378.372</v>
      </c>
      <c r="Z22" s="384">
        <f t="shared" si="20"/>
        <v>-0.11671014791362555</v>
      </c>
    </row>
    <row r="23" spans="1:26" ht="18.75" customHeight="1">
      <c r="A23" s="425" t="s">
        <v>437</v>
      </c>
      <c r="B23" s="426" t="s">
        <v>438</v>
      </c>
      <c r="C23" s="377">
        <v>65.679</v>
      </c>
      <c r="D23" s="378">
        <v>24.584</v>
      </c>
      <c r="E23" s="379">
        <v>109.59000000000005</v>
      </c>
      <c r="F23" s="378">
        <v>55.63100000000001</v>
      </c>
      <c r="G23" s="380">
        <f>SUM(C23:F23)</f>
        <v>255.48400000000007</v>
      </c>
      <c r="H23" s="381">
        <f>G23/$G$9</f>
        <v>0.009100344509683693</v>
      </c>
      <c r="I23" s="382">
        <v>95.45599999999999</v>
      </c>
      <c r="J23" s="378">
        <v>74.106</v>
      </c>
      <c r="K23" s="379">
        <v>88.756</v>
      </c>
      <c r="L23" s="378">
        <v>40.766000000000005</v>
      </c>
      <c r="M23" s="380">
        <f>SUM(I23:L23)</f>
        <v>299.084</v>
      </c>
      <c r="N23" s="383">
        <f>IF(ISERROR(G23/M23-1),"         /0",(G23/M23-1))</f>
        <v>-0.14577844351419644</v>
      </c>
      <c r="O23" s="377">
        <v>433.02099999999996</v>
      </c>
      <c r="P23" s="378">
        <v>254.24300000000005</v>
      </c>
      <c r="Q23" s="379">
        <v>501.8180000000004</v>
      </c>
      <c r="R23" s="378">
        <v>289.92600000000004</v>
      </c>
      <c r="S23" s="380">
        <f>SUM(O23:R23)</f>
        <v>1479.0080000000003</v>
      </c>
      <c r="T23" s="381">
        <f>S23/$S$9</f>
        <v>0.010598268672181704</v>
      </c>
      <c r="U23" s="382">
        <v>455.652</v>
      </c>
      <c r="V23" s="378">
        <v>342.70599999999996</v>
      </c>
      <c r="W23" s="379">
        <v>427.43000000000075</v>
      </c>
      <c r="X23" s="378">
        <v>314.9749999999999</v>
      </c>
      <c r="Y23" s="380">
        <f>SUM(U23:X23)</f>
        <v>1540.7630000000006</v>
      </c>
      <c r="Z23" s="384">
        <f>IF(ISERROR(S23/Y23-1),"         /0",IF(S23/Y23&gt;5,"  *  ",(S23/Y23-1)))</f>
        <v>-0.040080791140493566</v>
      </c>
    </row>
    <row r="24" spans="1:26" ht="18.75" customHeight="1">
      <c r="A24" s="425" t="s">
        <v>464</v>
      </c>
      <c r="B24" s="426" t="s">
        <v>465</v>
      </c>
      <c r="C24" s="377">
        <v>88.02199999999999</v>
      </c>
      <c r="D24" s="378">
        <v>136.413</v>
      </c>
      <c r="E24" s="379">
        <v>14.326</v>
      </c>
      <c r="F24" s="378">
        <v>14.134</v>
      </c>
      <c r="G24" s="380">
        <f>SUM(C24:F24)</f>
        <v>252.89499999999998</v>
      </c>
      <c r="H24" s="381">
        <f>G24/$G$9</f>
        <v>0.009008124284794573</v>
      </c>
      <c r="I24" s="382">
        <v>68.332</v>
      </c>
      <c r="J24" s="378">
        <v>148.13800000000003</v>
      </c>
      <c r="K24" s="379">
        <v>11.723999999999998</v>
      </c>
      <c r="L24" s="378">
        <v>18.695</v>
      </c>
      <c r="M24" s="380">
        <f>SUM(I24:L24)</f>
        <v>246.889</v>
      </c>
      <c r="N24" s="383">
        <f>IF(ISERROR(G24/M24-1),"         /0",(G24/M24-1))</f>
        <v>0.024326721725147715</v>
      </c>
      <c r="O24" s="377">
        <v>545.169</v>
      </c>
      <c r="P24" s="378">
        <v>751.307</v>
      </c>
      <c r="Q24" s="379">
        <v>55.20100000000001</v>
      </c>
      <c r="R24" s="378">
        <v>63.22000000000001</v>
      </c>
      <c r="S24" s="380">
        <f>SUM(O24:R24)</f>
        <v>1414.8970000000002</v>
      </c>
      <c r="T24" s="381">
        <f>S24/$S$9</f>
        <v>0.010138862365493544</v>
      </c>
      <c r="U24" s="382">
        <v>287.31</v>
      </c>
      <c r="V24" s="378">
        <v>478.11400000000003</v>
      </c>
      <c r="W24" s="379">
        <v>58.693000000000005</v>
      </c>
      <c r="X24" s="378">
        <v>81.69800000000001</v>
      </c>
      <c r="Y24" s="380">
        <f>SUM(U24:X24)</f>
        <v>905.8149999999999</v>
      </c>
      <c r="Z24" s="384">
        <f>IF(ISERROR(S24/Y24-1),"         /0",IF(S24/Y24&gt;5,"  *  ",(S24/Y24-1)))</f>
        <v>0.5620154225752503</v>
      </c>
    </row>
    <row r="25" spans="1:26" ht="18.75" customHeight="1">
      <c r="A25" s="425" t="s">
        <v>447</v>
      </c>
      <c r="B25" s="426" t="s">
        <v>448</v>
      </c>
      <c r="C25" s="377">
        <v>7.603</v>
      </c>
      <c r="D25" s="378">
        <v>23.858</v>
      </c>
      <c r="E25" s="379">
        <v>80.832</v>
      </c>
      <c r="F25" s="378">
        <v>98.621</v>
      </c>
      <c r="G25" s="380">
        <f>SUM(C25:F25)</f>
        <v>210.914</v>
      </c>
      <c r="H25" s="381">
        <f>G25/$G$9</f>
        <v>0.007512760336911219</v>
      </c>
      <c r="I25" s="382">
        <v>19.583</v>
      </c>
      <c r="J25" s="378">
        <v>32.249</v>
      </c>
      <c r="K25" s="379">
        <v>12.457</v>
      </c>
      <c r="L25" s="378">
        <v>3.2929999999999997</v>
      </c>
      <c r="M25" s="380">
        <f>SUM(I25:L25)</f>
        <v>67.58200000000001</v>
      </c>
      <c r="N25" s="383">
        <f>IF(ISERROR(G25/M25-1),"         /0",(G25/M25-1))</f>
        <v>2.1208605841792187</v>
      </c>
      <c r="O25" s="377">
        <v>82.17000000000002</v>
      </c>
      <c r="P25" s="378">
        <v>127.00500000000001</v>
      </c>
      <c r="Q25" s="379">
        <v>223.501</v>
      </c>
      <c r="R25" s="378">
        <v>320.37399999999997</v>
      </c>
      <c r="S25" s="380">
        <f>SUM(O25:R25)</f>
        <v>753.05</v>
      </c>
      <c r="T25" s="381">
        <f>S25/$S$9</f>
        <v>0.00539620220011415</v>
      </c>
      <c r="U25" s="382">
        <v>62.547</v>
      </c>
      <c r="V25" s="378">
        <v>202.02700000000002</v>
      </c>
      <c r="W25" s="379">
        <v>214.67200000000003</v>
      </c>
      <c r="X25" s="378">
        <v>36.178000000000004</v>
      </c>
      <c r="Y25" s="380">
        <f>SUM(U25:X25)</f>
        <v>515.4240000000001</v>
      </c>
      <c r="Z25" s="384">
        <f>IF(ISERROR(S25/Y25-1),"         /0",IF(S25/Y25&gt;5,"  *  ",(S25/Y25-1)))</f>
        <v>0.46103014217420957</v>
      </c>
    </row>
    <row r="26" spans="1:26" ht="18.75" customHeight="1">
      <c r="A26" s="425" t="s">
        <v>462</v>
      </c>
      <c r="B26" s="426" t="s">
        <v>463</v>
      </c>
      <c r="C26" s="377">
        <v>76.783</v>
      </c>
      <c r="D26" s="378">
        <v>92.877</v>
      </c>
      <c r="E26" s="379">
        <v>5.792</v>
      </c>
      <c r="F26" s="378">
        <v>10.369</v>
      </c>
      <c r="G26" s="380">
        <f>SUM(C26:F26)</f>
        <v>185.821</v>
      </c>
      <c r="H26" s="381">
        <f>G26/$G$9</f>
        <v>0.006618947241838757</v>
      </c>
      <c r="I26" s="382">
        <v>72.42500000000001</v>
      </c>
      <c r="J26" s="378">
        <v>92.066</v>
      </c>
      <c r="K26" s="379">
        <v>5.096</v>
      </c>
      <c r="L26" s="378">
        <v>6.277</v>
      </c>
      <c r="M26" s="380">
        <f>SUM(I26:L26)</f>
        <v>175.864</v>
      </c>
      <c r="N26" s="383">
        <f>IF(ISERROR(G26/M26-1),"         /0",(G26/M26-1))</f>
        <v>0.0566176136105172</v>
      </c>
      <c r="O26" s="377">
        <v>605.263</v>
      </c>
      <c r="P26" s="378">
        <v>520.3130000000001</v>
      </c>
      <c r="Q26" s="379">
        <v>39.086</v>
      </c>
      <c r="R26" s="378">
        <v>38.431999999999995</v>
      </c>
      <c r="S26" s="380">
        <f>SUM(O26:R26)</f>
        <v>1203.094</v>
      </c>
      <c r="T26" s="381">
        <f>S26/$S$9</f>
        <v>0.008621125409659564</v>
      </c>
      <c r="U26" s="382">
        <v>558.7090000000001</v>
      </c>
      <c r="V26" s="378">
        <v>491.506</v>
      </c>
      <c r="W26" s="379">
        <v>37.54299999999999</v>
      </c>
      <c r="X26" s="378">
        <v>41.281000000000006</v>
      </c>
      <c r="Y26" s="380">
        <f>SUM(U26:X26)</f>
        <v>1129.039</v>
      </c>
      <c r="Z26" s="384">
        <f>IF(ISERROR(S26/Y26-1),"         /0",IF(S26/Y26&gt;5,"  *  ",(S26/Y26-1)))</f>
        <v>0.06559117975552664</v>
      </c>
    </row>
    <row r="27" spans="1:26" ht="18.75" customHeight="1">
      <c r="A27" s="425" t="s">
        <v>429</v>
      </c>
      <c r="B27" s="426" t="s">
        <v>430</v>
      </c>
      <c r="C27" s="377">
        <v>45.054</v>
      </c>
      <c r="D27" s="378">
        <v>132.70700000000002</v>
      </c>
      <c r="E27" s="379">
        <v>0.30000000000000004</v>
      </c>
      <c r="F27" s="378">
        <v>0.2</v>
      </c>
      <c r="G27" s="380">
        <f t="shared" si="15"/>
        <v>178.26100000000002</v>
      </c>
      <c r="H27" s="381">
        <f t="shared" si="1"/>
        <v>0.006349659910760457</v>
      </c>
      <c r="I27" s="382">
        <v>43.286</v>
      </c>
      <c r="J27" s="378">
        <v>141.70999999999998</v>
      </c>
      <c r="K27" s="379">
        <v>0.2</v>
      </c>
      <c r="L27" s="378">
        <v>0.05</v>
      </c>
      <c r="M27" s="380">
        <f t="shared" si="16"/>
        <v>185.24599999999998</v>
      </c>
      <c r="N27" s="383">
        <f t="shared" si="17"/>
        <v>-0.03770661714692869</v>
      </c>
      <c r="O27" s="377">
        <v>207.766</v>
      </c>
      <c r="P27" s="378">
        <v>600.7669999999999</v>
      </c>
      <c r="Q27" s="379">
        <v>3.1570000000000005</v>
      </c>
      <c r="R27" s="378">
        <v>2.226</v>
      </c>
      <c r="S27" s="380">
        <f t="shared" si="18"/>
        <v>813.9159999999999</v>
      </c>
      <c r="T27" s="381">
        <f t="shared" si="5"/>
        <v>0.0058323555008407265</v>
      </c>
      <c r="U27" s="382">
        <v>195.237</v>
      </c>
      <c r="V27" s="378">
        <v>665.712</v>
      </c>
      <c r="W27" s="379">
        <v>0.7830000000000001</v>
      </c>
      <c r="X27" s="378">
        <v>0.395</v>
      </c>
      <c r="Y27" s="380">
        <f t="shared" si="19"/>
        <v>862.127</v>
      </c>
      <c r="Z27" s="384">
        <f t="shared" si="20"/>
        <v>-0.055920995398589746</v>
      </c>
    </row>
    <row r="28" spans="1:26" ht="18.75" customHeight="1">
      <c r="A28" s="425" t="s">
        <v>416</v>
      </c>
      <c r="B28" s="426" t="s">
        <v>417</v>
      </c>
      <c r="C28" s="377">
        <v>34.721000000000004</v>
      </c>
      <c r="D28" s="378">
        <v>131.221</v>
      </c>
      <c r="E28" s="379">
        <v>2.677</v>
      </c>
      <c r="F28" s="378">
        <v>5.487</v>
      </c>
      <c r="G28" s="380">
        <f t="shared" si="15"/>
        <v>174.106</v>
      </c>
      <c r="H28" s="381">
        <f t="shared" si="1"/>
        <v>0.006201658738719406</v>
      </c>
      <c r="I28" s="382">
        <v>45.369</v>
      </c>
      <c r="J28" s="378">
        <v>123.779</v>
      </c>
      <c r="K28" s="379">
        <v>0.20800000000000002</v>
      </c>
      <c r="L28" s="378">
        <v>0.153</v>
      </c>
      <c r="M28" s="380">
        <f t="shared" si="16"/>
        <v>169.509</v>
      </c>
      <c r="N28" s="383" t="s">
        <v>45</v>
      </c>
      <c r="O28" s="377">
        <v>196.89299999999994</v>
      </c>
      <c r="P28" s="378">
        <v>677.313</v>
      </c>
      <c r="Q28" s="379">
        <v>4.047000000000001</v>
      </c>
      <c r="R28" s="378">
        <v>6.856999999999999</v>
      </c>
      <c r="S28" s="380">
        <f t="shared" si="18"/>
        <v>885.1099999999999</v>
      </c>
      <c r="T28" s="381">
        <f t="shared" si="5"/>
        <v>0.006342517136103892</v>
      </c>
      <c r="U28" s="382">
        <v>210.979</v>
      </c>
      <c r="V28" s="378">
        <v>690.399</v>
      </c>
      <c r="W28" s="379">
        <v>9.87</v>
      </c>
      <c r="X28" s="378">
        <v>8.611999999999997</v>
      </c>
      <c r="Y28" s="380">
        <f t="shared" si="19"/>
        <v>919.86</v>
      </c>
      <c r="Z28" s="384">
        <f t="shared" si="20"/>
        <v>-0.037777487878590366</v>
      </c>
    </row>
    <row r="29" spans="1:26" ht="18.75" customHeight="1">
      <c r="A29" s="425" t="s">
        <v>414</v>
      </c>
      <c r="B29" s="426" t="s">
        <v>415</v>
      </c>
      <c r="C29" s="377">
        <v>23.714000000000002</v>
      </c>
      <c r="D29" s="378">
        <v>10.174999999999999</v>
      </c>
      <c r="E29" s="379">
        <v>44.72299999999999</v>
      </c>
      <c r="F29" s="378">
        <v>50.96799999999999</v>
      </c>
      <c r="G29" s="380">
        <f t="shared" si="15"/>
        <v>129.57999999999998</v>
      </c>
      <c r="H29" s="381">
        <f t="shared" si="1"/>
        <v>0.004615641846709823</v>
      </c>
      <c r="I29" s="382">
        <v>106.50800000000002</v>
      </c>
      <c r="J29" s="378">
        <v>104.356</v>
      </c>
      <c r="K29" s="379">
        <v>47.168000000000006</v>
      </c>
      <c r="L29" s="378">
        <v>44.345</v>
      </c>
      <c r="M29" s="380">
        <f t="shared" si="16"/>
        <v>302.37700000000007</v>
      </c>
      <c r="N29" s="383">
        <f t="shared" si="17"/>
        <v>-0.571462115174104</v>
      </c>
      <c r="O29" s="377">
        <v>213.72699999999998</v>
      </c>
      <c r="P29" s="378">
        <v>115.67900000000002</v>
      </c>
      <c r="Q29" s="379">
        <v>225.45700000000002</v>
      </c>
      <c r="R29" s="378">
        <v>213.41900000000007</v>
      </c>
      <c r="S29" s="380">
        <f t="shared" si="18"/>
        <v>768.2820000000002</v>
      </c>
      <c r="T29" s="381">
        <f t="shared" si="5"/>
        <v>0.0055053515951239635</v>
      </c>
      <c r="U29" s="382">
        <v>833.9159999999999</v>
      </c>
      <c r="V29" s="378">
        <v>817.6379999999996</v>
      </c>
      <c r="W29" s="379">
        <v>254.91300000000024</v>
      </c>
      <c r="X29" s="378">
        <v>214.976</v>
      </c>
      <c r="Y29" s="380">
        <f t="shared" si="19"/>
        <v>2121.4429999999998</v>
      </c>
      <c r="Z29" s="384">
        <f t="shared" si="20"/>
        <v>-0.6378493317991574</v>
      </c>
    </row>
    <row r="30" spans="1:26" ht="18.75" customHeight="1">
      <c r="A30" s="425" t="s">
        <v>462</v>
      </c>
      <c r="B30" s="426" t="s">
        <v>482</v>
      </c>
      <c r="C30" s="377">
        <v>55.56</v>
      </c>
      <c r="D30" s="378">
        <v>0</v>
      </c>
      <c r="E30" s="379">
        <v>25.515</v>
      </c>
      <c r="F30" s="378">
        <v>38.017</v>
      </c>
      <c r="G30" s="380">
        <f t="shared" si="15"/>
        <v>119.09200000000001</v>
      </c>
      <c r="H30" s="381">
        <f t="shared" si="1"/>
        <v>0.004242059104864689</v>
      </c>
      <c r="I30" s="382">
        <v>2.67</v>
      </c>
      <c r="J30" s="378">
        <v>2.33</v>
      </c>
      <c r="K30" s="379">
        <v>27.105000000000004</v>
      </c>
      <c r="L30" s="378">
        <v>34.679</v>
      </c>
      <c r="M30" s="380">
        <f t="shared" si="16"/>
        <v>66.784</v>
      </c>
      <c r="N30" s="383">
        <f t="shared" si="17"/>
        <v>0.7832414949688549</v>
      </c>
      <c r="O30" s="377">
        <v>286.02000000000004</v>
      </c>
      <c r="P30" s="378">
        <v>1.4</v>
      </c>
      <c r="Q30" s="379">
        <v>147.693</v>
      </c>
      <c r="R30" s="378">
        <v>178.76600000000002</v>
      </c>
      <c r="S30" s="380">
        <f t="shared" si="18"/>
        <v>613.8790000000001</v>
      </c>
      <c r="T30" s="381">
        <f t="shared" si="5"/>
        <v>0.004398931293279166</v>
      </c>
      <c r="U30" s="382">
        <v>52.53</v>
      </c>
      <c r="V30" s="378">
        <v>18.049999999999997</v>
      </c>
      <c r="W30" s="379">
        <v>142.61399999999998</v>
      </c>
      <c r="X30" s="378">
        <v>167.83499999999998</v>
      </c>
      <c r="Y30" s="380">
        <f t="shared" si="19"/>
        <v>381.02899999999994</v>
      </c>
      <c r="Z30" s="384">
        <f t="shared" si="20"/>
        <v>0.6111083408349502</v>
      </c>
    </row>
    <row r="31" spans="1:26" ht="18.75" customHeight="1">
      <c r="A31" s="425" t="s">
        <v>420</v>
      </c>
      <c r="B31" s="426" t="s">
        <v>421</v>
      </c>
      <c r="C31" s="377">
        <v>24.94</v>
      </c>
      <c r="D31" s="378">
        <v>86.23899999999999</v>
      </c>
      <c r="E31" s="379">
        <v>1.689</v>
      </c>
      <c r="F31" s="378">
        <v>0.499</v>
      </c>
      <c r="G31" s="380">
        <f t="shared" si="15"/>
        <v>113.36699999999999</v>
      </c>
      <c r="H31" s="381">
        <f t="shared" si="1"/>
        <v>0.00403813450560235</v>
      </c>
      <c r="I31" s="382">
        <v>29.233999999999998</v>
      </c>
      <c r="J31" s="378">
        <v>87.175</v>
      </c>
      <c r="K31" s="379">
        <v>0.6890000000000001</v>
      </c>
      <c r="L31" s="378">
        <v>0.46199999999999997</v>
      </c>
      <c r="M31" s="380">
        <f t="shared" si="16"/>
        <v>117.55999999999999</v>
      </c>
      <c r="N31" s="383">
        <f t="shared" si="17"/>
        <v>-0.0356668935011909</v>
      </c>
      <c r="O31" s="377">
        <v>137.298</v>
      </c>
      <c r="P31" s="378">
        <v>477.7099999999999</v>
      </c>
      <c r="Q31" s="379">
        <v>3.3109999999999995</v>
      </c>
      <c r="R31" s="378">
        <v>2.244</v>
      </c>
      <c r="S31" s="380">
        <f t="shared" si="18"/>
        <v>620.563</v>
      </c>
      <c r="T31" s="381">
        <f t="shared" si="5"/>
        <v>0.00444682746950327</v>
      </c>
      <c r="U31" s="382">
        <v>138.519</v>
      </c>
      <c r="V31" s="378">
        <v>441.18800000000005</v>
      </c>
      <c r="W31" s="379">
        <v>3.0929999999999995</v>
      </c>
      <c r="X31" s="378">
        <v>2.486</v>
      </c>
      <c r="Y31" s="380">
        <f t="shared" si="19"/>
        <v>585.2860000000001</v>
      </c>
      <c r="Z31" s="384">
        <f t="shared" si="20"/>
        <v>0.06027309725501717</v>
      </c>
    </row>
    <row r="32" spans="1:26" ht="18.75" customHeight="1">
      <c r="A32" s="425" t="s">
        <v>494</v>
      </c>
      <c r="B32" s="426" t="s">
        <v>495</v>
      </c>
      <c r="C32" s="377">
        <v>0</v>
      </c>
      <c r="D32" s="378">
        <v>0</v>
      </c>
      <c r="E32" s="379">
        <v>51.57599999999999</v>
      </c>
      <c r="F32" s="378">
        <v>48.63099999999999</v>
      </c>
      <c r="G32" s="380">
        <f t="shared" si="15"/>
        <v>100.207</v>
      </c>
      <c r="H32" s="381">
        <f t="shared" si="1"/>
        <v>0.003569375077429011</v>
      </c>
      <c r="I32" s="382"/>
      <c r="J32" s="378"/>
      <c r="K32" s="379">
        <v>0.41500000000000004</v>
      </c>
      <c r="L32" s="378">
        <v>0.12000000000000001</v>
      </c>
      <c r="M32" s="380">
        <f t="shared" si="16"/>
        <v>0.535</v>
      </c>
      <c r="N32" s="383">
        <f t="shared" si="17"/>
        <v>186.30280373831772</v>
      </c>
      <c r="O32" s="377">
        <v>0</v>
      </c>
      <c r="P32" s="378">
        <v>0</v>
      </c>
      <c r="Q32" s="379">
        <v>229.95900000000006</v>
      </c>
      <c r="R32" s="378">
        <v>222.22300000000004</v>
      </c>
      <c r="S32" s="380">
        <f t="shared" si="18"/>
        <v>452.18200000000013</v>
      </c>
      <c r="T32" s="381">
        <f t="shared" si="5"/>
        <v>0.0032402436800372057</v>
      </c>
      <c r="U32" s="382">
        <v>0</v>
      </c>
      <c r="V32" s="378">
        <v>0</v>
      </c>
      <c r="W32" s="379">
        <v>2.515</v>
      </c>
      <c r="X32" s="378">
        <v>0.9810000000000001</v>
      </c>
      <c r="Y32" s="380">
        <f t="shared" si="19"/>
        <v>3.4960000000000004</v>
      </c>
      <c r="Z32" s="384" t="str">
        <f t="shared" si="20"/>
        <v>  *  </v>
      </c>
    </row>
    <row r="33" spans="1:26" ht="18.75" customHeight="1">
      <c r="A33" s="425" t="s">
        <v>466</v>
      </c>
      <c r="B33" s="426" t="s">
        <v>467</v>
      </c>
      <c r="C33" s="377">
        <v>0.345</v>
      </c>
      <c r="D33" s="378">
        <v>7.208000000000001</v>
      </c>
      <c r="E33" s="379">
        <v>51.556000000000004</v>
      </c>
      <c r="F33" s="378">
        <v>40.97</v>
      </c>
      <c r="G33" s="380">
        <f t="shared" si="15"/>
        <v>100.07900000000001</v>
      </c>
      <c r="H33" s="381">
        <f t="shared" si="1"/>
        <v>0.0035648157152096964</v>
      </c>
      <c r="I33" s="382">
        <v>4.688999999999999</v>
      </c>
      <c r="J33" s="378">
        <v>5.517</v>
      </c>
      <c r="K33" s="379">
        <v>45.796</v>
      </c>
      <c r="L33" s="378">
        <v>44.361000000000004</v>
      </c>
      <c r="M33" s="380">
        <f t="shared" si="16"/>
        <v>100.363</v>
      </c>
      <c r="N33" s="383">
        <f t="shared" si="17"/>
        <v>-0.002829728087043959</v>
      </c>
      <c r="O33" s="377">
        <v>3.3310000000000004</v>
      </c>
      <c r="P33" s="378">
        <v>31.183000000000003</v>
      </c>
      <c r="Q33" s="379">
        <v>203.00199999999998</v>
      </c>
      <c r="R33" s="378">
        <v>180.87300000000002</v>
      </c>
      <c r="S33" s="380">
        <f t="shared" si="18"/>
        <v>418.389</v>
      </c>
      <c r="T33" s="381">
        <f t="shared" si="5"/>
        <v>0.002998089957245282</v>
      </c>
      <c r="U33" s="382">
        <v>8.579</v>
      </c>
      <c r="V33" s="378">
        <v>14.258000000000001</v>
      </c>
      <c r="W33" s="379">
        <v>188.25199999999998</v>
      </c>
      <c r="X33" s="378">
        <v>196.319</v>
      </c>
      <c r="Y33" s="380">
        <f t="shared" si="19"/>
        <v>407.408</v>
      </c>
      <c r="Z33" s="384">
        <f t="shared" si="20"/>
        <v>0.026953324431528092</v>
      </c>
    </row>
    <row r="34" spans="1:26" ht="18.75" customHeight="1">
      <c r="A34" s="425" t="s">
        <v>496</v>
      </c>
      <c r="B34" s="426" t="s">
        <v>497</v>
      </c>
      <c r="C34" s="377">
        <v>0.97</v>
      </c>
      <c r="D34" s="378">
        <v>30.547</v>
      </c>
      <c r="E34" s="379">
        <v>14.100000000000001</v>
      </c>
      <c r="F34" s="378">
        <v>45.877</v>
      </c>
      <c r="G34" s="380">
        <f t="shared" si="15"/>
        <v>91.494</v>
      </c>
      <c r="H34" s="381">
        <f t="shared" si="1"/>
        <v>0.0032590178663595357</v>
      </c>
      <c r="I34" s="382">
        <v>5.23</v>
      </c>
      <c r="J34" s="378">
        <v>29.12</v>
      </c>
      <c r="K34" s="379"/>
      <c r="L34" s="378"/>
      <c r="M34" s="380">
        <f t="shared" si="16"/>
        <v>34.35</v>
      </c>
      <c r="N34" s="383">
        <f t="shared" si="17"/>
        <v>1.6635807860262006</v>
      </c>
      <c r="O34" s="377">
        <v>25.239999999999995</v>
      </c>
      <c r="P34" s="378">
        <v>138.047</v>
      </c>
      <c r="Q34" s="379">
        <v>55.52499999999999</v>
      </c>
      <c r="R34" s="378">
        <v>159.902</v>
      </c>
      <c r="S34" s="380">
        <f t="shared" si="18"/>
        <v>378.71399999999994</v>
      </c>
      <c r="T34" s="381">
        <f t="shared" si="5"/>
        <v>0.0027137870261125163</v>
      </c>
      <c r="U34" s="382">
        <v>28.600000000000005</v>
      </c>
      <c r="V34" s="378">
        <v>177.62</v>
      </c>
      <c r="W34" s="379">
        <v>0.49</v>
      </c>
      <c r="X34" s="378">
        <v>0.667</v>
      </c>
      <c r="Y34" s="380">
        <f t="shared" si="19"/>
        <v>207.377</v>
      </c>
      <c r="Z34" s="384">
        <f t="shared" si="20"/>
        <v>0.8262102354648777</v>
      </c>
    </row>
    <row r="35" spans="1:26" ht="18.75" customHeight="1">
      <c r="A35" s="425" t="s">
        <v>427</v>
      </c>
      <c r="B35" s="426" t="s">
        <v>428</v>
      </c>
      <c r="C35" s="377">
        <v>1.846</v>
      </c>
      <c r="D35" s="378">
        <v>5.41</v>
      </c>
      <c r="E35" s="379">
        <v>32.443999999999996</v>
      </c>
      <c r="F35" s="378">
        <v>38.205999999999996</v>
      </c>
      <c r="G35" s="380">
        <f t="shared" si="15"/>
        <v>77.90599999999999</v>
      </c>
      <c r="H35" s="381">
        <f t="shared" si="1"/>
        <v>0.0027750130707653612</v>
      </c>
      <c r="I35" s="382">
        <v>1.7159999999999997</v>
      </c>
      <c r="J35" s="378">
        <v>7.138999999999999</v>
      </c>
      <c r="K35" s="379">
        <v>23.825999999999997</v>
      </c>
      <c r="L35" s="378">
        <v>27.966</v>
      </c>
      <c r="M35" s="380">
        <f t="shared" si="16"/>
        <v>60.647</v>
      </c>
      <c r="N35" s="383" t="s">
        <v>45</v>
      </c>
      <c r="O35" s="377">
        <v>20.886000000000003</v>
      </c>
      <c r="P35" s="378">
        <v>39.764</v>
      </c>
      <c r="Q35" s="379">
        <v>135.65399999999997</v>
      </c>
      <c r="R35" s="378">
        <v>134.796</v>
      </c>
      <c r="S35" s="380">
        <f t="shared" si="18"/>
        <v>331.09999999999997</v>
      </c>
      <c r="T35" s="381">
        <f t="shared" si="5"/>
        <v>0.002372594845571735</v>
      </c>
      <c r="U35" s="382">
        <v>17.144000000000002</v>
      </c>
      <c r="V35" s="378">
        <v>51.727000000000004</v>
      </c>
      <c r="W35" s="379">
        <v>91.86900000000001</v>
      </c>
      <c r="X35" s="378">
        <v>106.34400000000001</v>
      </c>
      <c r="Y35" s="380">
        <f t="shared" si="19"/>
        <v>267.084</v>
      </c>
      <c r="Z35" s="384">
        <f t="shared" si="20"/>
        <v>0.23968489314223218</v>
      </c>
    </row>
    <row r="36" spans="1:26" ht="18.75" customHeight="1">
      <c r="A36" s="425" t="s">
        <v>441</v>
      </c>
      <c r="B36" s="426" t="s">
        <v>442</v>
      </c>
      <c r="C36" s="377">
        <v>34.66</v>
      </c>
      <c r="D36" s="378">
        <v>32.463</v>
      </c>
      <c r="E36" s="379">
        <v>0</v>
      </c>
      <c r="F36" s="378">
        <v>0.07</v>
      </c>
      <c r="G36" s="380">
        <f t="shared" si="15"/>
        <v>67.19299999999998</v>
      </c>
      <c r="H36" s="381">
        <f t="shared" si="1"/>
        <v>0.0023934158250190855</v>
      </c>
      <c r="I36" s="382">
        <v>38.993</v>
      </c>
      <c r="J36" s="378">
        <v>35.092</v>
      </c>
      <c r="K36" s="379">
        <v>0.1</v>
      </c>
      <c r="L36" s="378">
        <v>0.056</v>
      </c>
      <c r="M36" s="380">
        <f t="shared" si="16"/>
        <v>74.241</v>
      </c>
      <c r="N36" s="383">
        <f t="shared" si="17"/>
        <v>-0.09493406608208421</v>
      </c>
      <c r="O36" s="377">
        <v>183.18</v>
      </c>
      <c r="P36" s="378">
        <v>156.468</v>
      </c>
      <c r="Q36" s="379">
        <v>0.878</v>
      </c>
      <c r="R36" s="378">
        <v>3.318</v>
      </c>
      <c r="S36" s="380">
        <f t="shared" si="18"/>
        <v>343.844</v>
      </c>
      <c r="T36" s="381">
        <f t="shared" si="5"/>
        <v>0.0024639157417117724</v>
      </c>
      <c r="U36" s="382">
        <v>178.67000000000002</v>
      </c>
      <c r="V36" s="378">
        <v>170.80399999999997</v>
      </c>
      <c r="W36" s="379">
        <v>0.64</v>
      </c>
      <c r="X36" s="378">
        <v>4.496</v>
      </c>
      <c r="Y36" s="380">
        <f t="shared" si="19"/>
        <v>354.60999999999996</v>
      </c>
      <c r="Z36" s="384">
        <f t="shared" si="20"/>
        <v>-0.030360113927977106</v>
      </c>
    </row>
    <row r="37" spans="1:26" ht="18.75" customHeight="1">
      <c r="A37" s="425" t="s">
        <v>498</v>
      </c>
      <c r="B37" s="426" t="s">
        <v>498</v>
      </c>
      <c r="C37" s="377">
        <v>2.71</v>
      </c>
      <c r="D37" s="378">
        <v>10.684999999999999</v>
      </c>
      <c r="E37" s="379">
        <v>9.577000000000002</v>
      </c>
      <c r="F37" s="378">
        <v>42.721999999999994</v>
      </c>
      <c r="G37" s="380">
        <f>SUM(C37:F37)</f>
        <v>65.69399999999999</v>
      </c>
      <c r="H37" s="381">
        <f>G37/$G$9</f>
        <v>0.0023400214190288245</v>
      </c>
      <c r="I37" s="382">
        <v>40.38000000000001</v>
      </c>
      <c r="J37" s="378">
        <v>46.81</v>
      </c>
      <c r="K37" s="379">
        <v>0.895</v>
      </c>
      <c r="L37" s="378">
        <v>0.9400000000000001</v>
      </c>
      <c r="M37" s="380">
        <f>SUM(I37:L37)</f>
        <v>89.025</v>
      </c>
      <c r="N37" s="383">
        <f>IF(ISERROR(G37/M37-1),"         /0",(G37/M37-1))</f>
        <v>-0.2620724515585512</v>
      </c>
      <c r="O37" s="377">
        <v>39</v>
      </c>
      <c r="P37" s="378">
        <v>97.45899999999999</v>
      </c>
      <c r="Q37" s="379">
        <v>17.206999999999997</v>
      </c>
      <c r="R37" s="378">
        <v>79.22200000000001</v>
      </c>
      <c r="S37" s="380">
        <f>SUM(O37:R37)</f>
        <v>232.888</v>
      </c>
      <c r="T37" s="381">
        <f>S37/$S$9</f>
        <v>0.0016688277511190284</v>
      </c>
      <c r="U37" s="382">
        <v>156.82</v>
      </c>
      <c r="V37" s="378">
        <v>206.25</v>
      </c>
      <c r="W37" s="379">
        <v>1.9</v>
      </c>
      <c r="X37" s="378">
        <v>3.0849999999999995</v>
      </c>
      <c r="Y37" s="380">
        <f>SUM(U37:X37)</f>
        <v>368.05499999999995</v>
      </c>
      <c r="Z37" s="384">
        <f>IF(ISERROR(S37/Y37-1),"         /0",IF(S37/Y37&gt;5,"  *  ",(S37/Y37-1)))</f>
        <v>-0.36724674301395166</v>
      </c>
    </row>
    <row r="38" spans="1:26" ht="18.75" customHeight="1">
      <c r="A38" s="425" t="s">
        <v>457</v>
      </c>
      <c r="B38" s="426" t="s">
        <v>458</v>
      </c>
      <c r="C38" s="377">
        <v>0</v>
      </c>
      <c r="D38" s="378">
        <v>0</v>
      </c>
      <c r="E38" s="379">
        <v>27.437</v>
      </c>
      <c r="F38" s="378">
        <v>30.247999999999998</v>
      </c>
      <c r="G38" s="380">
        <f t="shared" si="15"/>
        <v>57.685</v>
      </c>
      <c r="H38" s="381">
        <f t="shared" si="1"/>
        <v>0.0020547407001655824</v>
      </c>
      <c r="I38" s="382"/>
      <c r="J38" s="378"/>
      <c r="K38" s="379">
        <v>4.223000000000001</v>
      </c>
      <c r="L38" s="378">
        <v>3.5410000000000004</v>
      </c>
      <c r="M38" s="380">
        <f t="shared" si="16"/>
        <v>7.764000000000001</v>
      </c>
      <c r="N38" s="383" t="s">
        <v>45</v>
      </c>
      <c r="O38" s="377"/>
      <c r="P38" s="378"/>
      <c r="Q38" s="379">
        <v>92.27000000000001</v>
      </c>
      <c r="R38" s="378">
        <v>100.124</v>
      </c>
      <c r="S38" s="380">
        <f t="shared" si="18"/>
        <v>192.394</v>
      </c>
      <c r="T38" s="381">
        <f t="shared" si="5"/>
        <v>0.0013786560335817834</v>
      </c>
      <c r="U38" s="382"/>
      <c r="V38" s="378"/>
      <c r="W38" s="379">
        <v>20.353</v>
      </c>
      <c r="X38" s="378">
        <v>21.682</v>
      </c>
      <c r="Y38" s="380">
        <f t="shared" si="19"/>
        <v>42.035</v>
      </c>
      <c r="Z38" s="384">
        <f t="shared" si="20"/>
        <v>3.5769953610086835</v>
      </c>
    </row>
    <row r="39" spans="1:26" ht="18.75" customHeight="1">
      <c r="A39" s="425" t="s">
        <v>499</v>
      </c>
      <c r="B39" s="426" t="s">
        <v>499</v>
      </c>
      <c r="C39" s="377">
        <v>10.215</v>
      </c>
      <c r="D39" s="378">
        <v>8.764</v>
      </c>
      <c r="E39" s="379">
        <v>26.9</v>
      </c>
      <c r="F39" s="378">
        <v>10.553</v>
      </c>
      <c r="G39" s="380">
        <f t="shared" si="15"/>
        <v>56.432</v>
      </c>
      <c r="H39" s="381">
        <f t="shared" si="1"/>
        <v>0.002010108818440568</v>
      </c>
      <c r="I39" s="382">
        <v>35.795</v>
      </c>
      <c r="J39" s="378">
        <v>40.578</v>
      </c>
      <c r="K39" s="379">
        <v>0.21</v>
      </c>
      <c r="L39" s="378">
        <v>0.18</v>
      </c>
      <c r="M39" s="380">
        <f t="shared" si="16"/>
        <v>76.763</v>
      </c>
      <c r="N39" s="383">
        <f t="shared" si="17"/>
        <v>-0.26485416151010255</v>
      </c>
      <c r="O39" s="377">
        <v>104.71600000000001</v>
      </c>
      <c r="P39" s="378">
        <v>80.89099999999998</v>
      </c>
      <c r="Q39" s="379">
        <v>56.842</v>
      </c>
      <c r="R39" s="378">
        <v>18.115</v>
      </c>
      <c r="S39" s="380">
        <f t="shared" si="18"/>
        <v>260.56399999999996</v>
      </c>
      <c r="T39" s="381">
        <f t="shared" si="5"/>
        <v>0.0018671483036591773</v>
      </c>
      <c r="U39" s="382">
        <v>177.14</v>
      </c>
      <c r="V39" s="378">
        <v>186.751</v>
      </c>
      <c r="W39" s="379">
        <v>1.098</v>
      </c>
      <c r="X39" s="378">
        <v>1.165</v>
      </c>
      <c r="Y39" s="380">
        <f t="shared" si="19"/>
        <v>366.154</v>
      </c>
      <c r="Z39" s="384">
        <f t="shared" si="20"/>
        <v>-0.2883759292538113</v>
      </c>
    </row>
    <row r="40" spans="1:26" ht="18.75" customHeight="1">
      <c r="A40" s="425" t="s">
        <v>478</v>
      </c>
      <c r="B40" s="426" t="s">
        <v>479</v>
      </c>
      <c r="C40" s="377">
        <v>0.36200000000000004</v>
      </c>
      <c r="D40" s="378">
        <v>0.373</v>
      </c>
      <c r="E40" s="379">
        <v>25.724</v>
      </c>
      <c r="F40" s="378">
        <v>26.314</v>
      </c>
      <c r="G40" s="380">
        <f t="shared" si="15"/>
        <v>52.772999999999996</v>
      </c>
      <c r="H40" s="381">
        <f t="shared" si="1"/>
        <v>0.0018797751749993633</v>
      </c>
      <c r="I40" s="382">
        <v>0</v>
      </c>
      <c r="J40" s="378">
        <v>0.506</v>
      </c>
      <c r="K40" s="379">
        <v>13.361</v>
      </c>
      <c r="L40" s="378">
        <v>13.577000000000002</v>
      </c>
      <c r="M40" s="380">
        <f t="shared" si="16"/>
        <v>27.444000000000003</v>
      </c>
      <c r="N40" s="383">
        <f t="shared" si="17"/>
        <v>0.9229339746392651</v>
      </c>
      <c r="O40" s="377">
        <v>0.687</v>
      </c>
      <c r="P40" s="378">
        <v>1.9300000000000002</v>
      </c>
      <c r="Q40" s="379">
        <v>88.261</v>
      </c>
      <c r="R40" s="378">
        <v>115.346</v>
      </c>
      <c r="S40" s="380">
        <f t="shared" si="18"/>
        <v>206.224</v>
      </c>
      <c r="T40" s="381">
        <f t="shared" si="5"/>
        <v>0.0014777589834889325</v>
      </c>
      <c r="U40" s="382">
        <v>0</v>
      </c>
      <c r="V40" s="378">
        <v>2.029</v>
      </c>
      <c r="W40" s="379">
        <v>80.17199999999998</v>
      </c>
      <c r="X40" s="378">
        <v>95.41500000000002</v>
      </c>
      <c r="Y40" s="380">
        <f t="shared" si="19"/>
        <v>177.61599999999999</v>
      </c>
      <c r="Z40" s="384">
        <f t="shared" si="20"/>
        <v>0.16106657057922713</v>
      </c>
    </row>
    <row r="41" spans="1:26" ht="18.75" customHeight="1">
      <c r="A41" s="425" t="s">
        <v>500</v>
      </c>
      <c r="B41" s="426" t="s">
        <v>501</v>
      </c>
      <c r="C41" s="377">
        <v>0</v>
      </c>
      <c r="D41" s="378">
        <v>49.6</v>
      </c>
      <c r="E41" s="379">
        <v>0.1</v>
      </c>
      <c r="F41" s="378">
        <v>0.15</v>
      </c>
      <c r="G41" s="380">
        <f t="shared" si="15"/>
        <v>49.85</v>
      </c>
      <c r="H41" s="381">
        <f t="shared" si="1"/>
        <v>0.0017756578643192214</v>
      </c>
      <c r="I41" s="382"/>
      <c r="J41" s="378"/>
      <c r="K41" s="379"/>
      <c r="L41" s="378"/>
      <c r="M41" s="380">
        <f t="shared" si="16"/>
        <v>0</v>
      </c>
      <c r="N41" s="383" t="str">
        <f t="shared" si="17"/>
        <v>         /0</v>
      </c>
      <c r="O41" s="377">
        <v>0</v>
      </c>
      <c r="P41" s="378">
        <v>277.345</v>
      </c>
      <c r="Q41" s="379">
        <v>0.1</v>
      </c>
      <c r="R41" s="378">
        <v>0.15</v>
      </c>
      <c r="S41" s="380">
        <f t="shared" si="18"/>
        <v>277.595</v>
      </c>
      <c r="T41" s="381">
        <f t="shared" si="5"/>
        <v>0.001989188964531821</v>
      </c>
      <c r="U41" s="382">
        <v>11.5</v>
      </c>
      <c r="V41" s="378">
        <v>27.650000000000002</v>
      </c>
      <c r="W41" s="379">
        <v>9</v>
      </c>
      <c r="X41" s="378">
        <v>157.10000000000002</v>
      </c>
      <c r="Y41" s="380">
        <f t="shared" si="19"/>
        <v>205.25000000000003</v>
      </c>
      <c r="Z41" s="384">
        <f t="shared" si="20"/>
        <v>0.3524725943970768</v>
      </c>
    </row>
    <row r="42" spans="1:26" ht="18.75" customHeight="1">
      <c r="A42" s="425" t="s">
        <v>443</v>
      </c>
      <c r="B42" s="426" t="s">
        <v>444</v>
      </c>
      <c r="C42" s="377">
        <v>5.022</v>
      </c>
      <c r="D42" s="378">
        <v>41.425</v>
      </c>
      <c r="E42" s="379">
        <v>1.092</v>
      </c>
      <c r="F42" s="378">
        <v>0.42999999999999994</v>
      </c>
      <c r="G42" s="380">
        <f t="shared" si="15"/>
        <v>47.968999999999994</v>
      </c>
      <c r="H42" s="381">
        <f t="shared" si="1"/>
        <v>0.0017086566117056915</v>
      </c>
      <c r="I42" s="382">
        <v>3.572</v>
      </c>
      <c r="J42" s="378">
        <v>23.6</v>
      </c>
      <c r="K42" s="379">
        <v>2.1910000000000003</v>
      </c>
      <c r="L42" s="378">
        <v>3.65</v>
      </c>
      <c r="M42" s="380">
        <f t="shared" si="16"/>
        <v>33.013</v>
      </c>
      <c r="N42" s="383">
        <f t="shared" si="17"/>
        <v>0.45303365340926294</v>
      </c>
      <c r="O42" s="377">
        <v>27.61</v>
      </c>
      <c r="P42" s="378">
        <v>181.776</v>
      </c>
      <c r="Q42" s="379">
        <v>3.403</v>
      </c>
      <c r="R42" s="378">
        <v>4.135000000000001</v>
      </c>
      <c r="S42" s="380">
        <f t="shared" si="18"/>
        <v>216.924</v>
      </c>
      <c r="T42" s="381">
        <f t="shared" si="5"/>
        <v>0.00155443299390155</v>
      </c>
      <c r="U42" s="382">
        <v>18.983999999999998</v>
      </c>
      <c r="V42" s="378">
        <v>125.564</v>
      </c>
      <c r="W42" s="379">
        <v>10.573999999999998</v>
      </c>
      <c r="X42" s="378">
        <v>12.355999999999998</v>
      </c>
      <c r="Y42" s="380">
        <f t="shared" si="19"/>
        <v>167.478</v>
      </c>
      <c r="Z42" s="384">
        <f t="shared" si="20"/>
        <v>0.2952387776304948</v>
      </c>
    </row>
    <row r="43" spans="1:26" ht="18.75" customHeight="1">
      <c r="A43" s="425" t="s">
        <v>480</v>
      </c>
      <c r="B43" s="426" t="s">
        <v>481</v>
      </c>
      <c r="C43" s="377">
        <v>9.83</v>
      </c>
      <c r="D43" s="378">
        <v>21.2</v>
      </c>
      <c r="E43" s="379">
        <v>4.555</v>
      </c>
      <c r="F43" s="378">
        <v>9.530000000000001</v>
      </c>
      <c r="G43" s="380">
        <f t="shared" si="15"/>
        <v>45.115</v>
      </c>
      <c r="H43" s="381">
        <f t="shared" si="1"/>
        <v>0.0016069970822218992</v>
      </c>
      <c r="I43" s="382">
        <v>7.5</v>
      </c>
      <c r="J43" s="378">
        <v>7.5</v>
      </c>
      <c r="K43" s="379">
        <v>6.964999999999999</v>
      </c>
      <c r="L43" s="378">
        <v>19.738</v>
      </c>
      <c r="M43" s="380">
        <f t="shared" si="16"/>
        <v>41.703</v>
      </c>
      <c r="N43" s="383">
        <f t="shared" si="17"/>
        <v>0.081816655876076</v>
      </c>
      <c r="O43" s="377">
        <v>40.031</v>
      </c>
      <c r="P43" s="378">
        <v>63.968999999999994</v>
      </c>
      <c r="Q43" s="379">
        <v>30.542000000000005</v>
      </c>
      <c r="R43" s="378">
        <v>76.629</v>
      </c>
      <c r="S43" s="380">
        <f t="shared" si="18"/>
        <v>211.171</v>
      </c>
      <c r="T43" s="381">
        <f t="shared" si="5"/>
        <v>0.001513208173162878</v>
      </c>
      <c r="U43" s="382">
        <v>22.56</v>
      </c>
      <c r="V43" s="378">
        <v>27.02</v>
      </c>
      <c r="W43" s="379">
        <v>36.19199999999999</v>
      </c>
      <c r="X43" s="378">
        <v>84.68899999999996</v>
      </c>
      <c r="Y43" s="380">
        <f t="shared" si="19"/>
        <v>170.46099999999996</v>
      </c>
      <c r="Z43" s="384">
        <f t="shared" si="20"/>
        <v>0.2388229565707114</v>
      </c>
    </row>
    <row r="44" spans="1:26" ht="18.75" customHeight="1">
      <c r="A44" s="425" t="s">
        <v>502</v>
      </c>
      <c r="B44" s="426" t="s">
        <v>503</v>
      </c>
      <c r="C44" s="377">
        <v>13.790000000000001</v>
      </c>
      <c r="D44" s="378">
        <v>23.25</v>
      </c>
      <c r="E44" s="379">
        <v>3.21</v>
      </c>
      <c r="F44" s="378">
        <v>3.85</v>
      </c>
      <c r="G44" s="380">
        <f t="shared" si="15"/>
        <v>44.1</v>
      </c>
      <c r="H44" s="381">
        <f t="shared" si="1"/>
        <v>0.0015708427646234236</v>
      </c>
      <c r="I44" s="382">
        <v>21.31</v>
      </c>
      <c r="J44" s="378">
        <v>20.71</v>
      </c>
      <c r="K44" s="379">
        <v>17.133000000000003</v>
      </c>
      <c r="L44" s="378">
        <v>19.042</v>
      </c>
      <c r="M44" s="380">
        <f t="shared" si="16"/>
        <v>78.195</v>
      </c>
      <c r="N44" s="383">
        <f t="shared" si="17"/>
        <v>-0.43602532131210425</v>
      </c>
      <c r="O44" s="377">
        <v>190.805</v>
      </c>
      <c r="P44" s="378">
        <v>252.84199999999998</v>
      </c>
      <c r="Q44" s="379">
        <v>58.559999999999995</v>
      </c>
      <c r="R44" s="378">
        <v>37.13999999999999</v>
      </c>
      <c r="S44" s="380">
        <f t="shared" si="18"/>
        <v>539.347</v>
      </c>
      <c r="T44" s="381">
        <f t="shared" si="5"/>
        <v>0.0038648502330854086</v>
      </c>
      <c r="U44" s="382">
        <v>122.17</v>
      </c>
      <c r="V44" s="378">
        <v>124.92</v>
      </c>
      <c r="W44" s="379">
        <v>181.22699999999998</v>
      </c>
      <c r="X44" s="378">
        <v>155.399</v>
      </c>
      <c r="Y44" s="380">
        <f t="shared" si="19"/>
        <v>583.716</v>
      </c>
      <c r="Z44" s="384">
        <f t="shared" si="20"/>
        <v>-0.0760112794578186</v>
      </c>
    </row>
    <row r="45" spans="1:26" ht="18.75" customHeight="1">
      <c r="A45" s="425" t="s">
        <v>459</v>
      </c>
      <c r="B45" s="426" t="s">
        <v>460</v>
      </c>
      <c r="C45" s="377">
        <v>4.968</v>
      </c>
      <c r="D45" s="378">
        <v>4.997999999999999</v>
      </c>
      <c r="E45" s="379">
        <v>10.81</v>
      </c>
      <c r="F45" s="378">
        <v>16.077</v>
      </c>
      <c r="G45" s="380">
        <f t="shared" si="15"/>
        <v>36.853</v>
      </c>
      <c r="H45" s="381">
        <f t="shared" si="1"/>
        <v>0.0013127044989720415</v>
      </c>
      <c r="I45" s="382">
        <v>4.672</v>
      </c>
      <c r="J45" s="378">
        <v>5.4510000000000005</v>
      </c>
      <c r="K45" s="379">
        <v>11.461</v>
      </c>
      <c r="L45" s="378">
        <v>14.692</v>
      </c>
      <c r="M45" s="380">
        <f t="shared" si="16"/>
        <v>36.276</v>
      </c>
      <c r="N45" s="383">
        <f t="shared" si="17"/>
        <v>0.015905833057668906</v>
      </c>
      <c r="O45" s="377">
        <v>25.121</v>
      </c>
      <c r="P45" s="378">
        <v>24.33</v>
      </c>
      <c r="Q45" s="379">
        <v>53.526</v>
      </c>
      <c r="R45" s="378">
        <v>67.622</v>
      </c>
      <c r="S45" s="380">
        <f t="shared" si="18"/>
        <v>170.599</v>
      </c>
      <c r="T45" s="381">
        <f t="shared" si="5"/>
        <v>0.001222477523587111</v>
      </c>
      <c r="U45" s="382">
        <v>22.773</v>
      </c>
      <c r="V45" s="378">
        <v>21.891</v>
      </c>
      <c r="W45" s="379">
        <v>56.204</v>
      </c>
      <c r="X45" s="378">
        <v>69.906</v>
      </c>
      <c r="Y45" s="380">
        <f t="shared" si="19"/>
        <v>170.774</v>
      </c>
      <c r="Z45" s="384">
        <f t="shared" si="20"/>
        <v>-0.00102474615573811</v>
      </c>
    </row>
    <row r="46" spans="1:26" ht="18.75" customHeight="1">
      <c r="A46" s="425" t="s">
        <v>451</v>
      </c>
      <c r="B46" s="426" t="s">
        <v>452</v>
      </c>
      <c r="C46" s="377">
        <v>29.359</v>
      </c>
      <c r="D46" s="378">
        <v>5.7989999999999995</v>
      </c>
      <c r="E46" s="379">
        <v>0</v>
      </c>
      <c r="F46" s="378">
        <v>0</v>
      </c>
      <c r="G46" s="380">
        <f t="shared" si="15"/>
        <v>35.158</v>
      </c>
      <c r="H46" s="381">
        <f t="shared" si="1"/>
        <v>0.0012523285695834542</v>
      </c>
      <c r="I46" s="382">
        <v>30.325000000000003</v>
      </c>
      <c r="J46" s="378">
        <v>3.9050000000000002</v>
      </c>
      <c r="K46" s="379">
        <v>0</v>
      </c>
      <c r="L46" s="378">
        <v>0.231</v>
      </c>
      <c r="M46" s="380">
        <f t="shared" si="16"/>
        <v>34.461000000000006</v>
      </c>
      <c r="N46" s="383">
        <f t="shared" si="17"/>
        <v>0.02022576245610974</v>
      </c>
      <c r="O46" s="377">
        <v>206.909</v>
      </c>
      <c r="P46" s="378">
        <v>16.069</v>
      </c>
      <c r="Q46" s="379">
        <v>1.362</v>
      </c>
      <c r="R46" s="378">
        <v>0.878</v>
      </c>
      <c r="S46" s="380">
        <f t="shared" si="18"/>
        <v>225.21799999999996</v>
      </c>
      <c r="T46" s="381">
        <f t="shared" si="5"/>
        <v>0.0016138661006643764</v>
      </c>
      <c r="U46" s="382">
        <v>182.38400000000004</v>
      </c>
      <c r="V46" s="378">
        <v>17.541999999999994</v>
      </c>
      <c r="W46" s="379">
        <v>2.5249999999999995</v>
      </c>
      <c r="X46" s="378">
        <v>7.529999999999999</v>
      </c>
      <c r="Y46" s="380">
        <f t="shared" si="19"/>
        <v>209.98100000000005</v>
      </c>
      <c r="Z46" s="384">
        <f t="shared" si="20"/>
        <v>0.07256370814502211</v>
      </c>
    </row>
    <row r="47" spans="1:26" ht="18.75" customHeight="1">
      <c r="A47" s="425" t="s">
        <v>449</v>
      </c>
      <c r="B47" s="426" t="s">
        <v>450</v>
      </c>
      <c r="C47" s="377">
        <v>12.86</v>
      </c>
      <c r="D47" s="378">
        <v>18.161</v>
      </c>
      <c r="E47" s="379">
        <v>0.405</v>
      </c>
      <c r="F47" s="378">
        <v>0.27</v>
      </c>
      <c r="G47" s="380">
        <f t="shared" si="15"/>
        <v>31.696</v>
      </c>
      <c r="H47" s="381">
        <f t="shared" si="1"/>
        <v>0.0011290120695579145</v>
      </c>
      <c r="I47" s="382">
        <v>17.119</v>
      </c>
      <c r="J47" s="378">
        <v>14.347</v>
      </c>
      <c r="K47" s="379">
        <v>0.2</v>
      </c>
      <c r="L47" s="378">
        <v>0.35</v>
      </c>
      <c r="M47" s="380">
        <f t="shared" si="16"/>
        <v>32.016</v>
      </c>
      <c r="N47" s="383">
        <f t="shared" si="17"/>
        <v>-0.009995002498750516</v>
      </c>
      <c r="O47" s="377">
        <v>75.525</v>
      </c>
      <c r="P47" s="378">
        <v>85.175</v>
      </c>
      <c r="Q47" s="379">
        <v>1.2260000000000002</v>
      </c>
      <c r="R47" s="378">
        <v>0.805</v>
      </c>
      <c r="S47" s="380">
        <f t="shared" si="18"/>
        <v>162.731</v>
      </c>
      <c r="T47" s="381">
        <f t="shared" si="5"/>
        <v>0.0011660970456500576</v>
      </c>
      <c r="U47" s="382">
        <v>63.08</v>
      </c>
      <c r="V47" s="378">
        <v>67.05799999999999</v>
      </c>
      <c r="W47" s="379">
        <v>2.35</v>
      </c>
      <c r="X47" s="378">
        <v>2.899</v>
      </c>
      <c r="Y47" s="380">
        <f t="shared" si="19"/>
        <v>135.38699999999997</v>
      </c>
      <c r="Z47" s="384">
        <f t="shared" si="20"/>
        <v>0.20196916986121294</v>
      </c>
    </row>
    <row r="48" spans="1:26" ht="18.75" customHeight="1">
      <c r="A48" s="425" t="s">
        <v>504</v>
      </c>
      <c r="B48" s="426" t="s">
        <v>504</v>
      </c>
      <c r="C48" s="377">
        <v>0.35</v>
      </c>
      <c r="D48" s="378">
        <v>20.744999999999997</v>
      </c>
      <c r="E48" s="379">
        <v>4.43</v>
      </c>
      <c r="F48" s="378">
        <v>5.561</v>
      </c>
      <c r="G48" s="380">
        <f t="shared" si="15"/>
        <v>31.086</v>
      </c>
      <c r="H48" s="381">
        <f t="shared" si="1"/>
        <v>0.0011072838589814907</v>
      </c>
      <c r="I48" s="382">
        <v>28.52</v>
      </c>
      <c r="J48" s="378">
        <v>44.01</v>
      </c>
      <c r="K48" s="379">
        <v>0.44</v>
      </c>
      <c r="L48" s="378">
        <v>1.7200000000000002</v>
      </c>
      <c r="M48" s="380">
        <f t="shared" si="16"/>
        <v>74.69</v>
      </c>
      <c r="N48" s="383">
        <f t="shared" si="17"/>
        <v>-0.5837997054491899</v>
      </c>
      <c r="O48" s="377">
        <v>9.029999999999998</v>
      </c>
      <c r="P48" s="378">
        <v>109.15499999999999</v>
      </c>
      <c r="Q48" s="379">
        <v>30.618000000000002</v>
      </c>
      <c r="R48" s="378">
        <v>33.971</v>
      </c>
      <c r="S48" s="380">
        <f t="shared" si="18"/>
        <v>182.774</v>
      </c>
      <c r="T48" s="381">
        <f t="shared" si="5"/>
        <v>0.0013097210821640846</v>
      </c>
      <c r="U48" s="382">
        <v>115.77</v>
      </c>
      <c r="V48" s="378">
        <v>221.58999999999997</v>
      </c>
      <c r="W48" s="379">
        <v>1.5400000000000005</v>
      </c>
      <c r="X48" s="378">
        <v>3.3500000000000005</v>
      </c>
      <c r="Y48" s="380">
        <f t="shared" si="19"/>
        <v>342.25</v>
      </c>
      <c r="Z48" s="384">
        <f t="shared" si="20"/>
        <v>-0.465963476990504</v>
      </c>
    </row>
    <row r="49" spans="1:26" ht="18.75" customHeight="1">
      <c r="A49" s="425" t="s">
        <v>505</v>
      </c>
      <c r="B49" s="426" t="s">
        <v>505</v>
      </c>
      <c r="C49" s="377">
        <v>0</v>
      </c>
      <c r="D49" s="378">
        <v>30.67</v>
      </c>
      <c r="E49" s="379">
        <v>0</v>
      </c>
      <c r="F49" s="378">
        <v>0</v>
      </c>
      <c r="G49" s="380">
        <f t="shared" si="15"/>
        <v>30.67</v>
      </c>
      <c r="H49" s="381">
        <f t="shared" si="1"/>
        <v>0.0010924659317687166</v>
      </c>
      <c r="I49" s="382">
        <v>0</v>
      </c>
      <c r="J49" s="378">
        <v>38.75</v>
      </c>
      <c r="K49" s="379"/>
      <c r="L49" s="378"/>
      <c r="M49" s="380">
        <f t="shared" si="16"/>
        <v>38.75</v>
      </c>
      <c r="N49" s="383">
        <f t="shared" si="17"/>
        <v>-0.20851612903225802</v>
      </c>
      <c r="O49" s="377">
        <v>0</v>
      </c>
      <c r="P49" s="378">
        <v>230.805</v>
      </c>
      <c r="Q49" s="379"/>
      <c r="R49" s="378"/>
      <c r="S49" s="380">
        <f t="shared" si="18"/>
        <v>230.805</v>
      </c>
      <c r="T49" s="381">
        <f t="shared" si="5"/>
        <v>0.001653901399372348</v>
      </c>
      <c r="U49" s="382">
        <v>0</v>
      </c>
      <c r="V49" s="378">
        <v>199.86999999999998</v>
      </c>
      <c r="W49" s="379"/>
      <c r="X49" s="378"/>
      <c r="Y49" s="380">
        <f t="shared" si="19"/>
        <v>199.86999999999998</v>
      </c>
      <c r="Z49" s="384">
        <f t="shared" si="20"/>
        <v>0.15477560414269287</v>
      </c>
    </row>
    <row r="50" spans="1:26" ht="18.75" customHeight="1">
      <c r="A50" s="425" t="s">
        <v>424</v>
      </c>
      <c r="B50" s="426" t="s">
        <v>424</v>
      </c>
      <c r="C50" s="377">
        <v>5.0009999999999994</v>
      </c>
      <c r="D50" s="378">
        <v>12</v>
      </c>
      <c r="E50" s="379">
        <v>5.35</v>
      </c>
      <c r="F50" s="378">
        <v>3.589</v>
      </c>
      <c r="G50" s="380">
        <f t="shared" si="15"/>
        <v>25.939999999999998</v>
      </c>
      <c r="H50" s="381">
        <f t="shared" si="1"/>
        <v>0.0009239832497580862</v>
      </c>
      <c r="I50" s="382">
        <v>96.41600000000001</v>
      </c>
      <c r="J50" s="378">
        <v>103.279</v>
      </c>
      <c r="K50" s="379">
        <v>9.453</v>
      </c>
      <c r="L50" s="378">
        <v>6.558999999999999</v>
      </c>
      <c r="M50" s="380">
        <f t="shared" si="16"/>
        <v>215.707</v>
      </c>
      <c r="N50" s="383">
        <f t="shared" si="17"/>
        <v>-0.8797442827539208</v>
      </c>
      <c r="O50" s="377">
        <v>165.719</v>
      </c>
      <c r="P50" s="378">
        <v>229.87600000000003</v>
      </c>
      <c r="Q50" s="379">
        <v>19.576</v>
      </c>
      <c r="R50" s="378">
        <v>17.97</v>
      </c>
      <c r="S50" s="380">
        <f t="shared" si="18"/>
        <v>433.1410000000001</v>
      </c>
      <c r="T50" s="381">
        <f t="shared" si="5"/>
        <v>0.0031037997704795746</v>
      </c>
      <c r="U50" s="382">
        <v>622.7339999999999</v>
      </c>
      <c r="V50" s="378">
        <v>693.995</v>
      </c>
      <c r="W50" s="379">
        <v>31.35000000000002</v>
      </c>
      <c r="X50" s="378">
        <v>27.00400000000001</v>
      </c>
      <c r="Y50" s="380">
        <f t="shared" si="19"/>
        <v>1375.0829999999996</v>
      </c>
      <c r="Z50" s="384">
        <f t="shared" si="20"/>
        <v>-0.685007377736471</v>
      </c>
    </row>
    <row r="51" spans="1:26" ht="18.75" customHeight="1">
      <c r="A51" s="425" t="s">
        <v>506</v>
      </c>
      <c r="B51" s="426" t="s">
        <v>506</v>
      </c>
      <c r="C51" s="377">
        <v>2.62</v>
      </c>
      <c r="D51" s="378">
        <v>12.865</v>
      </c>
      <c r="E51" s="379">
        <v>1.02</v>
      </c>
      <c r="F51" s="378">
        <v>5.856</v>
      </c>
      <c r="G51" s="380">
        <f t="shared" si="15"/>
        <v>22.360999999999997</v>
      </c>
      <c r="H51" s="381">
        <f t="shared" si="1"/>
        <v>0.000796499207703954</v>
      </c>
      <c r="I51" s="382">
        <v>0.42</v>
      </c>
      <c r="J51" s="378">
        <v>2.44</v>
      </c>
      <c r="K51" s="379">
        <v>0.497</v>
      </c>
      <c r="L51" s="378">
        <v>6.838</v>
      </c>
      <c r="M51" s="380">
        <f t="shared" si="16"/>
        <v>10.195</v>
      </c>
      <c r="N51" s="383">
        <f t="shared" si="17"/>
        <v>1.193330063756743</v>
      </c>
      <c r="O51" s="377">
        <v>34.849999999999994</v>
      </c>
      <c r="P51" s="378">
        <v>80.95299999999999</v>
      </c>
      <c r="Q51" s="379">
        <v>5.055</v>
      </c>
      <c r="R51" s="378">
        <v>26.796999999999997</v>
      </c>
      <c r="S51" s="380">
        <f t="shared" si="18"/>
        <v>147.65499999999997</v>
      </c>
      <c r="T51" s="381">
        <f t="shared" si="5"/>
        <v>0.0010580655147172894</v>
      </c>
      <c r="U51" s="382">
        <v>0.42</v>
      </c>
      <c r="V51" s="378">
        <v>2.44</v>
      </c>
      <c r="W51" s="379">
        <v>6.904999999999999</v>
      </c>
      <c r="X51" s="378">
        <v>19.044</v>
      </c>
      <c r="Y51" s="380">
        <f t="shared" si="19"/>
        <v>28.808999999999997</v>
      </c>
      <c r="Z51" s="384" t="str">
        <f t="shared" si="20"/>
        <v>  *  </v>
      </c>
    </row>
    <row r="52" spans="1:26" ht="18.75" customHeight="1">
      <c r="A52" s="425" t="s">
        <v>425</v>
      </c>
      <c r="B52" s="426" t="s">
        <v>426</v>
      </c>
      <c r="C52" s="377">
        <v>6.368</v>
      </c>
      <c r="D52" s="378">
        <v>13.825</v>
      </c>
      <c r="E52" s="379">
        <v>0.41000000000000003</v>
      </c>
      <c r="F52" s="378">
        <v>0.87</v>
      </c>
      <c r="G52" s="380">
        <f t="shared" si="15"/>
        <v>21.473</v>
      </c>
      <c r="H52" s="381">
        <f t="shared" si="1"/>
        <v>0.0007648686323074551</v>
      </c>
      <c r="I52" s="382">
        <v>8.1</v>
      </c>
      <c r="J52" s="378">
        <v>19.092</v>
      </c>
      <c r="K52" s="379">
        <v>2.644</v>
      </c>
      <c r="L52" s="378">
        <v>1.5510000000000002</v>
      </c>
      <c r="M52" s="380">
        <f t="shared" si="16"/>
        <v>31.387</v>
      </c>
      <c r="N52" s="383">
        <f t="shared" si="17"/>
        <v>-0.3158632554879409</v>
      </c>
      <c r="O52" s="377">
        <v>27.923000000000002</v>
      </c>
      <c r="P52" s="378">
        <v>69.958</v>
      </c>
      <c r="Q52" s="379">
        <v>2.8020000000000005</v>
      </c>
      <c r="R52" s="378">
        <v>6.869000000000001</v>
      </c>
      <c r="S52" s="380">
        <f t="shared" si="18"/>
        <v>107.552</v>
      </c>
      <c r="T52" s="381">
        <f t="shared" si="5"/>
        <v>0.0007706956231680196</v>
      </c>
      <c r="U52" s="382">
        <v>42.823</v>
      </c>
      <c r="V52" s="378">
        <v>65.559</v>
      </c>
      <c r="W52" s="379">
        <v>8.871999999999998</v>
      </c>
      <c r="X52" s="378">
        <v>9.213</v>
      </c>
      <c r="Y52" s="380">
        <f t="shared" si="19"/>
        <v>126.467</v>
      </c>
      <c r="Z52" s="384">
        <f t="shared" si="20"/>
        <v>-0.14956470858010384</v>
      </c>
    </row>
    <row r="53" spans="1:26" ht="18.75" customHeight="1" thickBot="1">
      <c r="A53" s="427" t="s">
        <v>51</v>
      </c>
      <c r="B53" s="428" t="s">
        <v>51</v>
      </c>
      <c r="C53" s="429">
        <v>33.653000000000006</v>
      </c>
      <c r="D53" s="430">
        <v>91.244</v>
      </c>
      <c r="E53" s="431">
        <v>92.57600000000004</v>
      </c>
      <c r="F53" s="430">
        <v>152.483</v>
      </c>
      <c r="G53" s="432">
        <f t="shared" si="15"/>
        <v>369.956</v>
      </c>
      <c r="H53" s="433">
        <f t="shared" si="1"/>
        <v>0.013177839134444973</v>
      </c>
      <c r="I53" s="434">
        <v>101.119</v>
      </c>
      <c r="J53" s="430">
        <v>188.1</v>
      </c>
      <c r="K53" s="431">
        <v>62.38400000000002</v>
      </c>
      <c r="L53" s="430">
        <v>97.08099999999999</v>
      </c>
      <c r="M53" s="432">
        <f t="shared" si="16"/>
        <v>448.68399999999997</v>
      </c>
      <c r="N53" s="435">
        <f t="shared" si="17"/>
        <v>-0.1754642465521391</v>
      </c>
      <c r="O53" s="429">
        <v>403.33700000000005</v>
      </c>
      <c r="P53" s="430">
        <v>704.6139999999998</v>
      </c>
      <c r="Q53" s="431">
        <v>367.5639999999999</v>
      </c>
      <c r="R53" s="430">
        <v>534.5979999999997</v>
      </c>
      <c r="S53" s="432">
        <f t="shared" si="18"/>
        <v>2010.1129999999994</v>
      </c>
      <c r="T53" s="433">
        <f t="shared" si="5"/>
        <v>0.014404058419863293</v>
      </c>
      <c r="U53" s="434">
        <v>431.759</v>
      </c>
      <c r="V53" s="430">
        <v>768.1600000000001</v>
      </c>
      <c r="W53" s="431">
        <v>459.57100000000025</v>
      </c>
      <c r="X53" s="430">
        <v>816.329</v>
      </c>
      <c r="Y53" s="432">
        <f t="shared" si="19"/>
        <v>2475.8190000000004</v>
      </c>
      <c r="Z53" s="436">
        <f t="shared" si="20"/>
        <v>-0.18810179580979103</v>
      </c>
    </row>
    <row r="54" spans="1:2" ht="9" customHeight="1" thickTop="1">
      <c r="A54" s="106"/>
      <c r="B54" s="106"/>
    </row>
    <row r="55" spans="1:2" ht="15">
      <c r="A55" s="106" t="s">
        <v>137</v>
      </c>
      <c r="B55" s="106"/>
    </row>
    <row r="56" spans="1:3" ht="14.25">
      <c r="A56" s="235" t="s">
        <v>120</v>
      </c>
      <c r="B56" s="236"/>
      <c r="C56" s="236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4:Z65536 N54:N65536 Z3 N3 N5:N8 Z5:Z8">
    <cfRule type="cellIs" priority="3" dxfId="93" operator="lessThan" stopIfTrue="1">
      <formula>0</formula>
    </cfRule>
  </conditionalFormatting>
  <conditionalFormatting sqref="Z9:Z53 N9:N53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B1">
      <selection activeCell="U12" sqref="U12:X22"/>
    </sheetView>
  </sheetViews>
  <sheetFormatPr defaultColWidth="8.00390625" defaultRowHeight="15"/>
  <cols>
    <col min="1" max="1" width="25.421875" style="105" customWidth="1"/>
    <col min="2" max="2" width="38.140625" style="105" customWidth="1"/>
    <col min="3" max="3" width="11.00390625" style="105" customWidth="1"/>
    <col min="4" max="4" width="12.421875" style="105" bestFit="1" customWidth="1"/>
    <col min="5" max="5" width="8.57421875" style="105" bestFit="1" customWidth="1"/>
    <col min="6" max="6" width="10.57421875" style="105" bestFit="1" customWidth="1"/>
    <col min="7" max="7" width="10.140625" style="105" customWidth="1"/>
    <col min="8" max="8" width="10.7109375" style="105" customWidth="1"/>
    <col min="9" max="10" width="11.57421875" style="105" bestFit="1" customWidth="1"/>
    <col min="11" max="11" width="9.00390625" style="105" bestFit="1" customWidth="1"/>
    <col min="12" max="12" width="11.421875" style="105" customWidth="1"/>
    <col min="13" max="13" width="11.57421875" style="105" bestFit="1" customWidth="1"/>
    <col min="14" max="14" width="9.421875" style="105" customWidth="1"/>
    <col min="15" max="15" width="11.57421875" style="105" bestFit="1" customWidth="1"/>
    <col min="16" max="16" width="12.421875" style="105" bestFit="1" customWidth="1"/>
    <col min="17" max="17" width="9.421875" style="105" customWidth="1"/>
    <col min="18" max="18" width="12.140625" style="105" customWidth="1"/>
    <col min="19" max="19" width="11.8515625" style="105" customWidth="1"/>
    <col min="20" max="20" width="10.140625" style="105" customWidth="1"/>
    <col min="21" max="22" width="11.57421875" style="105" bestFit="1" customWidth="1"/>
    <col min="23" max="23" width="10.28125" style="105" customWidth="1"/>
    <col min="24" max="24" width="11.28125" style="105" customWidth="1"/>
    <col min="25" max="25" width="11.57421875" style="105" bestFit="1" customWidth="1"/>
    <col min="26" max="26" width="9.8515625" style="105" bestFit="1" customWidth="1"/>
    <col min="27" max="16384" width="8.00390625" style="105" customWidth="1"/>
  </cols>
  <sheetData>
    <row r="1" spans="1:2" ht="21" thickBot="1">
      <c r="A1" s="315" t="s">
        <v>26</v>
      </c>
      <c r="B1" s="314"/>
    </row>
    <row r="2" spans="24:27" ht="18">
      <c r="X2" s="321"/>
      <c r="Y2" s="322"/>
      <c r="Z2" s="322"/>
      <c r="AA2" s="321"/>
    </row>
    <row r="3" spans="1:27" ht="18">
      <c r="A3" s="235" t="s">
        <v>118</v>
      </c>
      <c r="B3" s="236"/>
      <c r="C3" s="236"/>
      <c r="X3" s="321"/>
      <c r="Y3" s="322"/>
      <c r="Z3" s="322"/>
      <c r="AA3" s="321"/>
    </row>
    <row r="4" ht="5.25" customHeight="1" thickBot="1"/>
    <row r="5" spans="1:26" ht="24.75" customHeight="1" thickTop="1">
      <c r="A5" s="654" t="s">
        <v>121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6"/>
    </row>
    <row r="6" spans="1:26" ht="21" customHeight="1" thickBot="1">
      <c r="A6" s="668" t="s">
        <v>42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70"/>
    </row>
    <row r="7" spans="1:26" s="124" customFormat="1" ht="19.5" customHeight="1" thickBot="1" thickTop="1">
      <c r="A7" s="739" t="s">
        <v>116</v>
      </c>
      <c r="B7" s="739" t="s">
        <v>117</v>
      </c>
      <c r="C7" s="672" t="s">
        <v>34</v>
      </c>
      <c r="D7" s="673"/>
      <c r="E7" s="673"/>
      <c r="F7" s="673"/>
      <c r="G7" s="673"/>
      <c r="H7" s="673"/>
      <c r="I7" s="673"/>
      <c r="J7" s="673"/>
      <c r="K7" s="674"/>
      <c r="L7" s="674"/>
      <c r="M7" s="674"/>
      <c r="N7" s="675"/>
      <c r="O7" s="676" t="s">
        <v>33</v>
      </c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5"/>
    </row>
    <row r="8" spans="1:26" s="123" customFormat="1" ht="26.25" customHeight="1" thickBot="1">
      <c r="A8" s="740"/>
      <c r="B8" s="740"/>
      <c r="C8" s="745" t="s">
        <v>155</v>
      </c>
      <c r="D8" s="746"/>
      <c r="E8" s="746"/>
      <c r="F8" s="746"/>
      <c r="G8" s="747"/>
      <c r="H8" s="661" t="s">
        <v>32</v>
      </c>
      <c r="I8" s="745" t="s">
        <v>156</v>
      </c>
      <c r="J8" s="746"/>
      <c r="K8" s="746"/>
      <c r="L8" s="746"/>
      <c r="M8" s="747"/>
      <c r="N8" s="661" t="s">
        <v>31</v>
      </c>
      <c r="O8" s="748" t="s">
        <v>157</v>
      </c>
      <c r="P8" s="746"/>
      <c r="Q8" s="746"/>
      <c r="R8" s="746"/>
      <c r="S8" s="747"/>
      <c r="T8" s="661" t="s">
        <v>32</v>
      </c>
      <c r="U8" s="748" t="s">
        <v>158</v>
      </c>
      <c r="V8" s="746"/>
      <c r="W8" s="746"/>
      <c r="X8" s="746"/>
      <c r="Y8" s="747"/>
      <c r="Z8" s="661" t="s">
        <v>31</v>
      </c>
    </row>
    <row r="9" spans="1:26" s="118" customFormat="1" ht="26.25" customHeight="1">
      <c r="A9" s="741"/>
      <c r="B9" s="741"/>
      <c r="C9" s="644" t="s">
        <v>20</v>
      </c>
      <c r="D9" s="645"/>
      <c r="E9" s="646" t="s">
        <v>19</v>
      </c>
      <c r="F9" s="647"/>
      <c r="G9" s="648" t="s">
        <v>15</v>
      </c>
      <c r="H9" s="662"/>
      <c r="I9" s="644" t="s">
        <v>20</v>
      </c>
      <c r="J9" s="645"/>
      <c r="K9" s="646" t="s">
        <v>19</v>
      </c>
      <c r="L9" s="647"/>
      <c r="M9" s="648" t="s">
        <v>15</v>
      </c>
      <c r="N9" s="662"/>
      <c r="O9" s="645" t="s">
        <v>20</v>
      </c>
      <c r="P9" s="645"/>
      <c r="Q9" s="650" t="s">
        <v>19</v>
      </c>
      <c r="R9" s="645"/>
      <c r="S9" s="648" t="s">
        <v>15</v>
      </c>
      <c r="T9" s="662"/>
      <c r="U9" s="651" t="s">
        <v>20</v>
      </c>
      <c r="V9" s="647"/>
      <c r="W9" s="646" t="s">
        <v>19</v>
      </c>
      <c r="X9" s="667"/>
      <c r="Y9" s="648" t="s">
        <v>15</v>
      </c>
      <c r="Z9" s="662"/>
    </row>
    <row r="10" spans="1:26" s="118" customFormat="1" ht="31.5" thickBot="1">
      <c r="A10" s="742"/>
      <c r="B10" s="742"/>
      <c r="C10" s="121" t="s">
        <v>17</v>
      </c>
      <c r="D10" s="119" t="s">
        <v>16</v>
      </c>
      <c r="E10" s="120" t="s">
        <v>17</v>
      </c>
      <c r="F10" s="119" t="s">
        <v>16</v>
      </c>
      <c r="G10" s="649"/>
      <c r="H10" s="663"/>
      <c r="I10" s="121" t="s">
        <v>17</v>
      </c>
      <c r="J10" s="119" t="s">
        <v>16</v>
      </c>
      <c r="K10" s="120" t="s">
        <v>17</v>
      </c>
      <c r="L10" s="119" t="s">
        <v>16</v>
      </c>
      <c r="M10" s="649"/>
      <c r="N10" s="663"/>
      <c r="O10" s="122" t="s">
        <v>17</v>
      </c>
      <c r="P10" s="119" t="s">
        <v>16</v>
      </c>
      <c r="Q10" s="120" t="s">
        <v>17</v>
      </c>
      <c r="R10" s="119" t="s">
        <v>16</v>
      </c>
      <c r="S10" s="649"/>
      <c r="T10" s="663"/>
      <c r="U10" s="121" t="s">
        <v>17</v>
      </c>
      <c r="V10" s="119" t="s">
        <v>16</v>
      </c>
      <c r="W10" s="120" t="s">
        <v>17</v>
      </c>
      <c r="X10" s="119" t="s">
        <v>16</v>
      </c>
      <c r="Y10" s="649"/>
      <c r="Z10" s="663"/>
    </row>
    <row r="11" spans="1:26" s="107" customFormat="1" ht="18" customHeight="1" thickBot="1" thickTop="1">
      <c r="A11" s="117" t="s">
        <v>22</v>
      </c>
      <c r="B11" s="234"/>
      <c r="C11" s="116">
        <f>SUM(C12:C22)</f>
        <v>484076</v>
      </c>
      <c r="D11" s="110">
        <f>SUM(D12:D22)</f>
        <v>466828</v>
      </c>
      <c r="E11" s="111">
        <f>SUM(E12:E22)</f>
        <v>1048</v>
      </c>
      <c r="F11" s="110">
        <f>SUM(F12:F22)</f>
        <v>973</v>
      </c>
      <c r="G11" s="109">
        <f aca="true" t="shared" si="0" ref="G11:G19">SUM(C11:F11)</f>
        <v>952925</v>
      </c>
      <c r="H11" s="113">
        <f aca="true" t="shared" si="1" ref="H11:H22">G11/$G$11</f>
        <v>1</v>
      </c>
      <c r="I11" s="112">
        <f>SUM(I12:I22)</f>
        <v>465961</v>
      </c>
      <c r="J11" s="110">
        <f>SUM(J12:J22)</f>
        <v>433249</v>
      </c>
      <c r="K11" s="111">
        <f>SUM(K12:K22)</f>
        <v>419</v>
      </c>
      <c r="L11" s="110">
        <f>SUM(L12:L22)</f>
        <v>267</v>
      </c>
      <c r="M11" s="109">
        <f aca="true" t="shared" si="2" ref="M11:M22">SUM(I11:L11)</f>
        <v>899896</v>
      </c>
      <c r="N11" s="115">
        <f aca="true" t="shared" si="3" ref="N11:N19">IF(ISERROR(G11/M11-1),"         /0",(G11/M11-1))</f>
        <v>0.05892792055970908</v>
      </c>
      <c r="O11" s="114">
        <f>SUM(O12:O22)</f>
        <v>2473906</v>
      </c>
      <c r="P11" s="110">
        <f>SUM(P12:P22)</f>
        <v>2378391</v>
      </c>
      <c r="Q11" s="111">
        <f>SUM(Q12:Q22)</f>
        <v>5791</v>
      </c>
      <c r="R11" s="110">
        <f>SUM(R12:R22)</f>
        <v>6285</v>
      </c>
      <c r="S11" s="109">
        <f aca="true" t="shared" si="4" ref="S11:S19">SUM(O11:R11)</f>
        <v>4864373</v>
      </c>
      <c r="T11" s="113">
        <f aca="true" t="shared" si="5" ref="T11:T22">S11/$S$11</f>
        <v>1</v>
      </c>
      <c r="U11" s="112">
        <f>SUM(U12:U22)</f>
        <v>2358884</v>
      </c>
      <c r="V11" s="110">
        <f>SUM(V12:V22)</f>
        <v>2203505</v>
      </c>
      <c r="W11" s="111">
        <f>SUM(W12:W22)</f>
        <v>14366</v>
      </c>
      <c r="X11" s="110">
        <f>SUM(X12:X22)</f>
        <v>9865</v>
      </c>
      <c r="Y11" s="109">
        <f aca="true" t="shared" si="6" ref="Y11:Y19">SUM(U11:X11)</f>
        <v>4586620</v>
      </c>
      <c r="Z11" s="108">
        <f>IF(ISERROR(S11/Y11-1),"         /0",(S11/Y11-1))</f>
        <v>0.06055722950669562</v>
      </c>
    </row>
    <row r="12" spans="1:26" ht="21" customHeight="1" thickTop="1">
      <c r="A12" s="415" t="s">
        <v>396</v>
      </c>
      <c r="B12" s="416" t="s">
        <v>397</v>
      </c>
      <c r="C12" s="417">
        <v>316833</v>
      </c>
      <c r="D12" s="418">
        <v>312898</v>
      </c>
      <c r="E12" s="419">
        <v>398</v>
      </c>
      <c r="F12" s="418">
        <v>362</v>
      </c>
      <c r="G12" s="420">
        <f t="shared" si="0"/>
        <v>630491</v>
      </c>
      <c r="H12" s="421">
        <f t="shared" si="1"/>
        <v>0.6616375895269827</v>
      </c>
      <c r="I12" s="422">
        <v>302689</v>
      </c>
      <c r="J12" s="418">
        <v>285715</v>
      </c>
      <c r="K12" s="419">
        <v>231</v>
      </c>
      <c r="L12" s="418">
        <v>203</v>
      </c>
      <c r="M12" s="420">
        <f t="shared" si="2"/>
        <v>588838</v>
      </c>
      <c r="N12" s="423">
        <f t="shared" si="3"/>
        <v>0.07073762223226088</v>
      </c>
      <c r="O12" s="417">
        <v>1582227</v>
      </c>
      <c r="P12" s="418">
        <v>1574502</v>
      </c>
      <c r="Q12" s="419">
        <v>3839</v>
      </c>
      <c r="R12" s="418">
        <v>4103</v>
      </c>
      <c r="S12" s="420">
        <f t="shared" si="4"/>
        <v>3164671</v>
      </c>
      <c r="T12" s="421">
        <f t="shared" si="5"/>
        <v>0.6505814829578241</v>
      </c>
      <c r="U12" s="422">
        <v>1520461</v>
      </c>
      <c r="V12" s="418">
        <v>1460384</v>
      </c>
      <c r="W12" s="419">
        <v>5068</v>
      </c>
      <c r="X12" s="418">
        <v>5578</v>
      </c>
      <c r="Y12" s="420">
        <f t="shared" si="6"/>
        <v>2991491</v>
      </c>
      <c r="Z12" s="424">
        <f aca="true" t="shared" si="7" ref="Z12:Z19">IF(ISERROR(S12/Y12-1),"         /0",IF(S12/Y12&gt;5,"  *  ",(S12/Y12-1)))</f>
        <v>0.05789086445521652</v>
      </c>
    </row>
    <row r="13" spans="1:26" ht="21" customHeight="1">
      <c r="A13" s="425" t="s">
        <v>398</v>
      </c>
      <c r="B13" s="426" t="s">
        <v>399</v>
      </c>
      <c r="C13" s="377">
        <v>65016</v>
      </c>
      <c r="D13" s="378">
        <v>60318</v>
      </c>
      <c r="E13" s="379">
        <v>146</v>
      </c>
      <c r="F13" s="378">
        <v>130</v>
      </c>
      <c r="G13" s="380">
        <f t="shared" si="0"/>
        <v>125610</v>
      </c>
      <c r="H13" s="381">
        <f t="shared" si="1"/>
        <v>0.13181520056667628</v>
      </c>
      <c r="I13" s="382">
        <v>63552</v>
      </c>
      <c r="J13" s="378">
        <v>58347</v>
      </c>
      <c r="K13" s="379">
        <v>15</v>
      </c>
      <c r="L13" s="378">
        <v>14</v>
      </c>
      <c r="M13" s="380">
        <f t="shared" si="2"/>
        <v>121928</v>
      </c>
      <c r="N13" s="383">
        <f t="shared" si="3"/>
        <v>0.03019814972770818</v>
      </c>
      <c r="O13" s="377">
        <v>316201</v>
      </c>
      <c r="P13" s="378">
        <v>294303</v>
      </c>
      <c r="Q13" s="379">
        <v>418</v>
      </c>
      <c r="R13" s="378">
        <v>485</v>
      </c>
      <c r="S13" s="380">
        <f t="shared" si="4"/>
        <v>611407</v>
      </c>
      <c r="T13" s="381">
        <f t="shared" si="5"/>
        <v>0.12569081359509232</v>
      </c>
      <c r="U13" s="382">
        <v>306091</v>
      </c>
      <c r="V13" s="378">
        <v>284332</v>
      </c>
      <c r="W13" s="379">
        <v>1626</v>
      </c>
      <c r="X13" s="378">
        <v>1052</v>
      </c>
      <c r="Y13" s="380">
        <f t="shared" si="6"/>
        <v>593101</v>
      </c>
      <c r="Z13" s="384">
        <f t="shared" si="7"/>
        <v>0.03086489484927535</v>
      </c>
    </row>
    <row r="14" spans="1:26" ht="21" customHeight="1">
      <c r="A14" s="425" t="s">
        <v>400</v>
      </c>
      <c r="B14" s="426" t="s">
        <v>401</v>
      </c>
      <c r="C14" s="377">
        <v>37206</v>
      </c>
      <c r="D14" s="378">
        <v>34712</v>
      </c>
      <c r="E14" s="379">
        <v>39</v>
      </c>
      <c r="F14" s="378">
        <v>108</v>
      </c>
      <c r="G14" s="380">
        <f t="shared" si="0"/>
        <v>72065</v>
      </c>
      <c r="H14" s="381">
        <f t="shared" si="1"/>
        <v>0.07562504919064984</v>
      </c>
      <c r="I14" s="382">
        <v>38141</v>
      </c>
      <c r="J14" s="378">
        <v>32970</v>
      </c>
      <c r="K14" s="379">
        <v>110</v>
      </c>
      <c r="L14" s="378"/>
      <c r="M14" s="380">
        <f t="shared" si="2"/>
        <v>71221</v>
      </c>
      <c r="N14" s="383">
        <f t="shared" si="3"/>
        <v>0.011850437371000222</v>
      </c>
      <c r="O14" s="377">
        <v>211334</v>
      </c>
      <c r="P14" s="378">
        <v>182913</v>
      </c>
      <c r="Q14" s="379">
        <v>210</v>
      </c>
      <c r="R14" s="378">
        <v>513</v>
      </c>
      <c r="S14" s="380">
        <f t="shared" si="4"/>
        <v>394970</v>
      </c>
      <c r="T14" s="381">
        <f t="shared" si="5"/>
        <v>0.08119648719372466</v>
      </c>
      <c r="U14" s="382">
        <v>199732</v>
      </c>
      <c r="V14" s="378">
        <v>162076</v>
      </c>
      <c r="W14" s="379">
        <v>534</v>
      </c>
      <c r="X14" s="378">
        <v>544</v>
      </c>
      <c r="Y14" s="380">
        <f t="shared" si="6"/>
        <v>362886</v>
      </c>
      <c r="Z14" s="384">
        <f t="shared" si="7"/>
        <v>0.08841344113578375</v>
      </c>
    </row>
    <row r="15" spans="1:26" ht="21" customHeight="1">
      <c r="A15" s="425" t="s">
        <v>402</v>
      </c>
      <c r="B15" s="426" t="s">
        <v>403</v>
      </c>
      <c r="C15" s="377">
        <v>28046</v>
      </c>
      <c r="D15" s="378">
        <v>25845</v>
      </c>
      <c r="E15" s="379">
        <v>320</v>
      </c>
      <c r="F15" s="378">
        <v>323</v>
      </c>
      <c r="G15" s="380">
        <f>SUM(C15:F15)</f>
        <v>54534</v>
      </c>
      <c r="H15" s="381">
        <f t="shared" si="1"/>
        <v>0.05722800850014429</v>
      </c>
      <c r="I15" s="382">
        <v>25044</v>
      </c>
      <c r="J15" s="378">
        <v>22940</v>
      </c>
      <c r="K15" s="379">
        <v>51</v>
      </c>
      <c r="L15" s="378">
        <v>50</v>
      </c>
      <c r="M15" s="380">
        <f>SUM(I15:L15)</f>
        <v>48085</v>
      </c>
      <c r="N15" s="383">
        <f>IF(ISERROR(G15/M15-1),"         /0",(G15/M15-1))</f>
        <v>0.13411666839970882</v>
      </c>
      <c r="O15" s="377">
        <v>160201</v>
      </c>
      <c r="P15" s="378">
        <v>149820</v>
      </c>
      <c r="Q15" s="379">
        <v>726</v>
      </c>
      <c r="R15" s="378">
        <v>760</v>
      </c>
      <c r="S15" s="380">
        <f>SUM(O15:R15)</f>
        <v>311507</v>
      </c>
      <c r="T15" s="381">
        <f t="shared" si="5"/>
        <v>0.06403846908943867</v>
      </c>
      <c r="U15" s="382">
        <v>142375</v>
      </c>
      <c r="V15" s="378">
        <v>131331</v>
      </c>
      <c r="W15" s="379">
        <v>2773</v>
      </c>
      <c r="X15" s="378">
        <v>216</v>
      </c>
      <c r="Y15" s="380">
        <f>SUM(U15:X15)</f>
        <v>276695</v>
      </c>
      <c r="Z15" s="384">
        <f>IF(ISERROR(S15/Y15-1),"         /0",IF(S15/Y15&gt;5,"  *  ",(S15/Y15-1)))</f>
        <v>0.1258136214965937</v>
      </c>
    </row>
    <row r="16" spans="1:26" ht="21" customHeight="1">
      <c r="A16" s="425" t="s">
        <v>404</v>
      </c>
      <c r="B16" s="426" t="s">
        <v>405</v>
      </c>
      <c r="C16" s="377">
        <v>11894</v>
      </c>
      <c r="D16" s="378">
        <v>11003</v>
      </c>
      <c r="E16" s="379">
        <v>20</v>
      </c>
      <c r="F16" s="378">
        <v>15</v>
      </c>
      <c r="G16" s="380">
        <f t="shared" si="0"/>
        <v>22932</v>
      </c>
      <c r="H16" s="381">
        <f t="shared" si="1"/>
        <v>0.02406485295275074</v>
      </c>
      <c r="I16" s="382">
        <v>11723</v>
      </c>
      <c r="J16" s="378">
        <v>11039</v>
      </c>
      <c r="K16" s="379"/>
      <c r="L16" s="378"/>
      <c r="M16" s="380">
        <f t="shared" si="2"/>
        <v>22762</v>
      </c>
      <c r="N16" s="383">
        <f t="shared" si="3"/>
        <v>0.0074685879975397995</v>
      </c>
      <c r="O16" s="377">
        <v>63646</v>
      </c>
      <c r="P16" s="378">
        <v>60105</v>
      </c>
      <c r="Q16" s="379">
        <v>98</v>
      </c>
      <c r="R16" s="378">
        <v>85</v>
      </c>
      <c r="S16" s="380">
        <f t="shared" si="4"/>
        <v>123934</v>
      </c>
      <c r="T16" s="381">
        <f t="shared" si="5"/>
        <v>0.025477898179272027</v>
      </c>
      <c r="U16" s="382">
        <v>61991</v>
      </c>
      <c r="V16" s="378">
        <v>58180</v>
      </c>
      <c r="W16" s="379">
        <v>285</v>
      </c>
      <c r="X16" s="378">
        <v>298</v>
      </c>
      <c r="Y16" s="380">
        <f t="shared" si="6"/>
        <v>120754</v>
      </c>
      <c r="Z16" s="384">
        <f t="shared" si="7"/>
        <v>0.026334531361279945</v>
      </c>
    </row>
    <row r="17" spans="1:26" ht="21" customHeight="1">
      <c r="A17" s="425" t="s">
        <v>412</v>
      </c>
      <c r="B17" s="426" t="s">
        <v>413</v>
      </c>
      <c r="C17" s="377">
        <v>8523</v>
      </c>
      <c r="D17" s="378">
        <v>7439</v>
      </c>
      <c r="E17" s="379">
        <v>55</v>
      </c>
      <c r="F17" s="378">
        <v>3</v>
      </c>
      <c r="G17" s="380">
        <f>SUM(C17:F17)</f>
        <v>16020</v>
      </c>
      <c r="H17" s="381">
        <f t="shared" si="1"/>
        <v>0.01681139648975523</v>
      </c>
      <c r="I17" s="382">
        <v>8791</v>
      </c>
      <c r="J17" s="378">
        <v>7458</v>
      </c>
      <c r="K17" s="379"/>
      <c r="L17" s="378"/>
      <c r="M17" s="380">
        <f t="shared" si="2"/>
        <v>16249</v>
      </c>
      <c r="N17" s="383">
        <f>IF(ISERROR(G17/M17-1),"         /0",(G17/M17-1))</f>
        <v>-0.014093174964613153</v>
      </c>
      <c r="O17" s="377">
        <v>48519</v>
      </c>
      <c r="P17" s="378">
        <v>36883</v>
      </c>
      <c r="Q17" s="379">
        <v>128</v>
      </c>
      <c r="R17" s="378">
        <v>141</v>
      </c>
      <c r="S17" s="380">
        <f>SUM(O17:R17)</f>
        <v>85671</v>
      </c>
      <c r="T17" s="381">
        <f t="shared" si="5"/>
        <v>0.017611930664034194</v>
      </c>
      <c r="U17" s="382">
        <v>46266</v>
      </c>
      <c r="V17" s="378">
        <v>34716</v>
      </c>
      <c r="W17" s="379">
        <v>110</v>
      </c>
      <c r="X17" s="378">
        <v>23</v>
      </c>
      <c r="Y17" s="380">
        <f>SUM(U17:X17)</f>
        <v>81115</v>
      </c>
      <c r="Z17" s="384">
        <f>IF(ISERROR(S17/Y17-1),"         /0",IF(S17/Y17&gt;5,"  *  ",(S17/Y17-1)))</f>
        <v>0.05616717006718863</v>
      </c>
    </row>
    <row r="18" spans="1:26" ht="21" customHeight="1">
      <c r="A18" s="425" t="s">
        <v>406</v>
      </c>
      <c r="B18" s="426" t="s">
        <v>407</v>
      </c>
      <c r="C18" s="377">
        <v>4514</v>
      </c>
      <c r="D18" s="378">
        <v>3594</v>
      </c>
      <c r="E18" s="379">
        <v>21</v>
      </c>
      <c r="F18" s="378">
        <v>5</v>
      </c>
      <c r="G18" s="380">
        <f t="shared" si="0"/>
        <v>8134</v>
      </c>
      <c r="H18" s="381">
        <f t="shared" si="1"/>
        <v>0.008535823910591074</v>
      </c>
      <c r="I18" s="382">
        <v>5022</v>
      </c>
      <c r="J18" s="378">
        <v>4423</v>
      </c>
      <c r="K18" s="379"/>
      <c r="L18" s="378"/>
      <c r="M18" s="380">
        <f t="shared" si="2"/>
        <v>9445</v>
      </c>
      <c r="N18" s="383">
        <f t="shared" si="3"/>
        <v>-0.13880359978824774</v>
      </c>
      <c r="O18" s="377">
        <v>29440</v>
      </c>
      <c r="P18" s="378">
        <v>26133</v>
      </c>
      <c r="Q18" s="379">
        <v>219</v>
      </c>
      <c r="R18" s="378">
        <v>100</v>
      </c>
      <c r="S18" s="380">
        <f t="shared" si="4"/>
        <v>55892</v>
      </c>
      <c r="T18" s="381">
        <f t="shared" si="5"/>
        <v>0.011490072821307084</v>
      </c>
      <c r="U18" s="382">
        <v>24312</v>
      </c>
      <c r="V18" s="378">
        <v>22706</v>
      </c>
      <c r="W18" s="379">
        <v>2244</v>
      </c>
      <c r="X18" s="378">
        <v>11</v>
      </c>
      <c r="Y18" s="380">
        <f t="shared" si="6"/>
        <v>49273</v>
      </c>
      <c r="Z18" s="384">
        <f t="shared" si="7"/>
        <v>0.13433320479775945</v>
      </c>
    </row>
    <row r="19" spans="1:26" ht="21" customHeight="1">
      <c r="A19" s="425" t="s">
        <v>422</v>
      </c>
      <c r="B19" s="426" t="s">
        <v>423</v>
      </c>
      <c r="C19" s="377">
        <v>3738</v>
      </c>
      <c r="D19" s="378">
        <v>3434</v>
      </c>
      <c r="E19" s="379">
        <v>0</v>
      </c>
      <c r="F19" s="378">
        <v>0</v>
      </c>
      <c r="G19" s="380">
        <f t="shared" si="0"/>
        <v>7172</v>
      </c>
      <c r="H19" s="381">
        <f t="shared" si="1"/>
        <v>0.007526300600781803</v>
      </c>
      <c r="I19" s="382">
        <v>3472</v>
      </c>
      <c r="J19" s="378">
        <v>3512</v>
      </c>
      <c r="K19" s="379"/>
      <c r="L19" s="378"/>
      <c r="M19" s="380">
        <f t="shared" si="2"/>
        <v>6984</v>
      </c>
      <c r="N19" s="383">
        <f t="shared" si="3"/>
        <v>0.02691867124856806</v>
      </c>
      <c r="O19" s="377">
        <v>18735</v>
      </c>
      <c r="P19" s="378">
        <v>15585</v>
      </c>
      <c r="Q19" s="379">
        <v>1</v>
      </c>
      <c r="R19" s="378">
        <v>4</v>
      </c>
      <c r="S19" s="380">
        <f t="shared" si="4"/>
        <v>34325</v>
      </c>
      <c r="T19" s="381">
        <f t="shared" si="5"/>
        <v>0.007056407886484034</v>
      </c>
      <c r="U19" s="382">
        <v>17499</v>
      </c>
      <c r="V19" s="378">
        <v>15178</v>
      </c>
      <c r="W19" s="379">
        <v>9</v>
      </c>
      <c r="X19" s="378">
        <v>11</v>
      </c>
      <c r="Y19" s="380">
        <f t="shared" si="6"/>
        <v>32697</v>
      </c>
      <c r="Z19" s="384">
        <f t="shared" si="7"/>
        <v>0.04979050065755275</v>
      </c>
    </row>
    <row r="20" spans="1:26" ht="21" customHeight="1">
      <c r="A20" s="425" t="s">
        <v>408</v>
      </c>
      <c r="B20" s="426" t="s">
        <v>409</v>
      </c>
      <c r="C20" s="377">
        <v>3845</v>
      </c>
      <c r="D20" s="378">
        <v>3284</v>
      </c>
      <c r="E20" s="379">
        <v>0</v>
      </c>
      <c r="F20" s="378">
        <v>0</v>
      </c>
      <c r="G20" s="380">
        <f>SUM(C20:F20)</f>
        <v>7129</v>
      </c>
      <c r="H20" s="381">
        <f t="shared" si="1"/>
        <v>0.007481176377994071</v>
      </c>
      <c r="I20" s="382">
        <v>3303</v>
      </c>
      <c r="J20" s="378">
        <v>3013</v>
      </c>
      <c r="K20" s="379"/>
      <c r="L20" s="378"/>
      <c r="M20" s="380">
        <f t="shared" si="2"/>
        <v>6316</v>
      </c>
      <c r="N20" s="383">
        <f>IF(ISERROR(G20/M20-1),"         /0",(G20/M20-1))</f>
        <v>0.1287207093096896</v>
      </c>
      <c r="O20" s="377">
        <v>18440</v>
      </c>
      <c r="P20" s="378">
        <v>16215</v>
      </c>
      <c r="Q20" s="379">
        <v>19</v>
      </c>
      <c r="R20" s="378">
        <v>22</v>
      </c>
      <c r="S20" s="380">
        <f>SUM(O20:R20)</f>
        <v>34696</v>
      </c>
      <c r="T20" s="381">
        <f t="shared" si="5"/>
        <v>0.0071326767087967965</v>
      </c>
      <c r="U20" s="382">
        <v>17279</v>
      </c>
      <c r="V20" s="378">
        <v>15770</v>
      </c>
      <c r="W20" s="379">
        <v>0</v>
      </c>
      <c r="X20" s="378">
        <v>13</v>
      </c>
      <c r="Y20" s="380">
        <f>SUM(U20:X20)</f>
        <v>33062</v>
      </c>
      <c r="Z20" s="384">
        <f>IF(ISERROR(S20/Y20-1),"         /0",IF(S20/Y20&gt;5,"  *  ",(S20/Y20-1)))</f>
        <v>0.049422297501663603</v>
      </c>
    </row>
    <row r="21" spans="1:26" ht="21" customHeight="1">
      <c r="A21" s="425" t="s">
        <v>418</v>
      </c>
      <c r="B21" s="426" t="s">
        <v>419</v>
      </c>
      <c r="C21" s="377">
        <v>1284</v>
      </c>
      <c r="D21" s="378">
        <v>1349</v>
      </c>
      <c r="E21" s="379">
        <v>0</v>
      </c>
      <c r="F21" s="378">
        <v>2</v>
      </c>
      <c r="G21" s="380">
        <f>SUM(C21:F21)</f>
        <v>2635</v>
      </c>
      <c r="H21" s="381">
        <f t="shared" si="1"/>
        <v>0.00276517039641105</v>
      </c>
      <c r="I21" s="382">
        <v>1545</v>
      </c>
      <c r="J21" s="378">
        <v>1489</v>
      </c>
      <c r="K21" s="379"/>
      <c r="L21" s="378"/>
      <c r="M21" s="380">
        <f t="shared" si="2"/>
        <v>3034</v>
      </c>
      <c r="N21" s="383">
        <f>IF(ISERROR(G21/M21-1),"         /0",(G21/M21-1))</f>
        <v>-0.1315095583388266</v>
      </c>
      <c r="O21" s="377">
        <v>7096</v>
      </c>
      <c r="P21" s="378">
        <v>6871</v>
      </c>
      <c r="Q21" s="379">
        <v>10</v>
      </c>
      <c r="R21" s="378">
        <v>11</v>
      </c>
      <c r="S21" s="380">
        <f>SUM(O21:R21)</f>
        <v>13988</v>
      </c>
      <c r="T21" s="381">
        <f t="shared" si="5"/>
        <v>0.0028756018504337557</v>
      </c>
      <c r="U21" s="382">
        <v>8256</v>
      </c>
      <c r="V21" s="378">
        <v>7436</v>
      </c>
      <c r="W21" s="379">
        <v>1654</v>
      </c>
      <c r="X21" s="378">
        <v>2013</v>
      </c>
      <c r="Y21" s="380">
        <f>SUM(U21:X21)</f>
        <v>19359</v>
      </c>
      <c r="Z21" s="384">
        <f>IF(ISERROR(S21/Y21-1),"         /0",IF(S21/Y21&gt;5,"  *  ",(S21/Y21-1)))</f>
        <v>-0.27744201663309054</v>
      </c>
    </row>
    <row r="22" spans="1:26" ht="21" customHeight="1" thickBot="1">
      <c r="A22" s="427" t="s">
        <v>276</v>
      </c>
      <c r="B22" s="428"/>
      <c r="C22" s="429">
        <v>3177</v>
      </c>
      <c r="D22" s="430">
        <v>2952</v>
      </c>
      <c r="E22" s="431">
        <v>49</v>
      </c>
      <c r="F22" s="430">
        <v>25</v>
      </c>
      <c r="G22" s="432">
        <f>SUM(C22:F22)</f>
        <v>6203</v>
      </c>
      <c r="H22" s="433">
        <f t="shared" si="1"/>
        <v>0.0065094314872629015</v>
      </c>
      <c r="I22" s="434">
        <v>2679</v>
      </c>
      <c r="J22" s="430">
        <v>2343</v>
      </c>
      <c r="K22" s="431">
        <v>12</v>
      </c>
      <c r="L22" s="430">
        <v>0</v>
      </c>
      <c r="M22" s="432">
        <f t="shared" si="2"/>
        <v>5034</v>
      </c>
      <c r="N22" s="435">
        <f>IF(ISERROR(G22/M22-1),"         /0",(G22/M22-1))</f>
        <v>0.23222089789431855</v>
      </c>
      <c r="O22" s="429">
        <v>18067</v>
      </c>
      <c r="P22" s="430">
        <v>15061</v>
      </c>
      <c r="Q22" s="431">
        <v>123</v>
      </c>
      <c r="R22" s="430">
        <v>61</v>
      </c>
      <c r="S22" s="432">
        <f>SUM(O22:R22)</f>
        <v>33312</v>
      </c>
      <c r="T22" s="433">
        <f t="shared" si="5"/>
        <v>0.006848159053592313</v>
      </c>
      <c r="U22" s="434">
        <v>14622</v>
      </c>
      <c r="V22" s="430">
        <v>11396</v>
      </c>
      <c r="W22" s="431">
        <v>63</v>
      </c>
      <c r="X22" s="430">
        <v>106</v>
      </c>
      <c r="Y22" s="432">
        <f>SUM(U22:X22)</f>
        <v>26187</v>
      </c>
      <c r="Z22" s="436">
        <f>IF(ISERROR(S22/Y22-1),"         /0",IF(S22/Y22&gt;5,"  *  ",(S22/Y22-1)))</f>
        <v>0.2720815671898271</v>
      </c>
    </row>
    <row r="23" spans="1:2" ht="11.25" customHeight="1" thickTop="1">
      <c r="A23" s="106"/>
      <c r="B23" s="106"/>
    </row>
    <row r="24" spans="1:2" ht="15">
      <c r="A24" s="106" t="s">
        <v>137</v>
      </c>
      <c r="B24" s="106"/>
    </row>
    <row r="25" s="321" customFormat="1" ht="14.25"/>
  </sheetData>
  <sheetProtection/>
  <mergeCells count="26">
    <mergeCell ref="U9:V9"/>
    <mergeCell ref="W9:X9"/>
    <mergeCell ref="N8:N10"/>
    <mergeCell ref="O8:S8"/>
    <mergeCell ref="T8:T10"/>
    <mergeCell ref="U8:Y8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</mergeCells>
  <conditionalFormatting sqref="Z23:Z65536 N23:N65536 Z5 N5 N7 Z7">
    <cfRule type="cellIs" priority="9" dxfId="93" operator="lessThan" stopIfTrue="1">
      <formula>0</formula>
    </cfRule>
  </conditionalFormatting>
  <conditionalFormatting sqref="N11:N22 Z11:Z22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9:N10 Z9:Z10">
    <cfRule type="cellIs" priority="6" dxfId="93" operator="lessThan" stopIfTrue="1">
      <formula>0</formula>
    </cfRule>
  </conditionalFormatting>
  <conditionalFormatting sqref="H9:H10">
    <cfRule type="cellIs" priority="5" dxfId="93" operator="lessThan" stopIfTrue="1">
      <formula>0</formula>
    </cfRule>
  </conditionalFormatting>
  <conditionalFormatting sqref="T9:T10">
    <cfRule type="cellIs" priority="4" dxfId="93" operator="lessThan" stopIfTrue="1">
      <formula>0</formula>
    </cfRule>
  </conditionalFormatting>
  <conditionalFormatting sqref="N8 Z8">
    <cfRule type="cellIs" priority="3" dxfId="93" operator="lessThan" stopIfTrue="1">
      <formula>0</formula>
    </cfRule>
  </conditionalFormatting>
  <conditionalFormatting sqref="H8">
    <cfRule type="cellIs" priority="2" dxfId="93" operator="lessThan" stopIfTrue="1">
      <formula>0</formula>
    </cfRule>
  </conditionalFormatting>
  <conditionalFormatting sqref="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A3" sqref="A3"/>
    </sheetView>
  </sheetViews>
  <sheetFormatPr defaultColWidth="11.421875" defaultRowHeight="15"/>
  <cols>
    <col min="1" max="16384" width="11.421875" style="224" customWidth="1"/>
  </cols>
  <sheetData>
    <row r="1" spans="1:8" ht="13.5" thickBot="1">
      <c r="A1" s="223"/>
      <c r="B1" s="223"/>
      <c r="C1" s="223"/>
      <c r="D1" s="223"/>
      <c r="E1" s="223"/>
      <c r="F1" s="223"/>
      <c r="G1" s="223"/>
      <c r="H1" s="223"/>
    </row>
    <row r="2" spans="1:14" ht="32.25" thickBot="1" thickTop="1">
      <c r="A2" s="225" t="s">
        <v>150</v>
      </c>
      <c r="B2" s="226"/>
      <c r="M2" s="578" t="s">
        <v>26</v>
      </c>
      <c r="N2" s="579"/>
    </row>
    <row r="3" spans="1:2" ht="26.25" thickTop="1">
      <c r="A3" s="227" t="s">
        <v>36</v>
      </c>
      <c r="B3" s="228"/>
    </row>
    <row r="9" spans="1:14" ht="27">
      <c r="A9" s="239" t="s">
        <v>105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</row>
    <row r="10" spans="1:14" ht="15.75">
      <c r="A10" s="230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</row>
    <row r="11" ht="15">
      <c r="A11" s="238" t="s">
        <v>148</v>
      </c>
    </row>
    <row r="12" ht="15">
      <c r="A12" s="238" t="s">
        <v>128</v>
      </c>
    </row>
    <row r="13" ht="15">
      <c r="A13" s="238" t="s">
        <v>129</v>
      </c>
    </row>
    <row r="15" ht="27">
      <c r="A15" s="239" t="s">
        <v>127</v>
      </c>
    </row>
    <row r="17" ht="22.5">
      <c r="A17" s="232" t="s">
        <v>146</v>
      </c>
    </row>
    <row r="18" ht="15">
      <c r="A18" s="238" t="s">
        <v>147</v>
      </c>
    </row>
    <row r="19" spans="1:18" ht="83.25" customHeight="1">
      <c r="A19" s="580" t="s">
        <v>149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</row>
    <row r="22" ht="22.5">
      <c r="A22" s="232" t="s">
        <v>106</v>
      </c>
    </row>
    <row r="24" spans="1:18" ht="30" customHeight="1">
      <c r="A24" s="581" t="s">
        <v>107</v>
      </c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</row>
    <row r="25" ht="15.75">
      <c r="A25" s="231"/>
    </row>
    <row r="26" ht="22.5">
      <c r="A26" s="232" t="s">
        <v>108</v>
      </c>
    </row>
    <row r="27" ht="15.75">
      <c r="A27" s="231" t="s">
        <v>109</v>
      </c>
    </row>
    <row r="28" ht="15.75">
      <c r="A28" s="231" t="s">
        <v>110</v>
      </c>
    </row>
    <row r="30" ht="22.5">
      <c r="A30" s="232" t="s">
        <v>138</v>
      </c>
    </row>
    <row r="31" ht="15.75">
      <c r="A31" s="231" t="s">
        <v>139</v>
      </c>
    </row>
    <row r="32" ht="15.75">
      <c r="A32" s="231"/>
    </row>
    <row r="33" ht="22.5">
      <c r="A33" s="232" t="s">
        <v>140</v>
      </c>
    </row>
    <row r="34" ht="15.75">
      <c r="A34" s="231" t="s">
        <v>143</v>
      </c>
    </row>
    <row r="36" ht="22.5">
      <c r="A36" s="232" t="s">
        <v>141</v>
      </c>
    </row>
    <row r="37" ht="15.75">
      <c r="A37" s="231" t="s">
        <v>142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05" customWidth="1"/>
    <col min="2" max="2" width="35.421875" style="105" customWidth="1"/>
    <col min="3" max="3" width="9.8515625" style="105" customWidth="1"/>
    <col min="4" max="4" width="12.421875" style="105" bestFit="1" customWidth="1"/>
    <col min="5" max="5" width="8.57421875" style="105" bestFit="1" customWidth="1"/>
    <col min="6" max="6" width="10.57421875" style="105" bestFit="1" customWidth="1"/>
    <col min="7" max="7" width="9.00390625" style="105" customWidth="1"/>
    <col min="8" max="8" width="10.7109375" style="105" customWidth="1"/>
    <col min="9" max="9" width="9.57421875" style="105" customWidth="1"/>
    <col min="10" max="10" width="11.57421875" style="105" bestFit="1" customWidth="1"/>
    <col min="11" max="11" width="9.00390625" style="105" bestFit="1" customWidth="1"/>
    <col min="12" max="12" width="10.57421875" style="105" bestFit="1" customWidth="1"/>
    <col min="13" max="13" width="11.57421875" style="105" bestFit="1" customWidth="1"/>
    <col min="14" max="14" width="9.421875" style="105" customWidth="1"/>
    <col min="15" max="15" width="9.57421875" style="105" bestFit="1" customWidth="1"/>
    <col min="16" max="16" width="11.140625" style="105" customWidth="1"/>
    <col min="17" max="17" width="9.421875" style="105" customWidth="1"/>
    <col min="18" max="18" width="10.57421875" style="105" bestFit="1" customWidth="1"/>
    <col min="19" max="19" width="9.57421875" style="105" customWidth="1"/>
    <col min="20" max="20" width="10.140625" style="105" customWidth="1"/>
    <col min="21" max="21" width="9.421875" style="105" customWidth="1"/>
    <col min="22" max="22" width="10.421875" style="105" customWidth="1"/>
    <col min="23" max="23" width="9.421875" style="105" customWidth="1"/>
    <col min="24" max="24" width="10.28125" style="105" customWidth="1"/>
    <col min="25" max="25" width="10.7109375" style="105" customWidth="1"/>
    <col min="26" max="26" width="9.8515625" style="105" bestFit="1" customWidth="1"/>
    <col min="27" max="16384" width="8.00390625" style="105" customWidth="1"/>
  </cols>
  <sheetData>
    <row r="1" spans="1:26" ht="18.75" thickBot="1">
      <c r="A1" s="235" t="s">
        <v>120</v>
      </c>
      <c r="B1" s="236"/>
      <c r="C1" s="236"/>
      <c r="Y1" s="652" t="s">
        <v>26</v>
      </c>
      <c r="Z1" s="653"/>
    </row>
    <row r="2" ht="5.25" customHeight="1" thickBot="1"/>
    <row r="3" spans="1:26" ht="24.75" customHeight="1" thickTop="1">
      <c r="A3" s="654" t="s">
        <v>122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6"/>
    </row>
    <row r="4" spans="1:26" ht="21" customHeight="1" thickBot="1">
      <c r="A4" s="668" t="s">
        <v>42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70"/>
    </row>
    <row r="5" spans="1:26" s="124" customFormat="1" ht="19.5" customHeight="1" thickBot="1" thickTop="1">
      <c r="A5" s="739" t="s">
        <v>116</v>
      </c>
      <c r="B5" s="739" t="s">
        <v>117</v>
      </c>
      <c r="C5" s="752" t="s">
        <v>34</v>
      </c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4"/>
      <c r="O5" s="755" t="s">
        <v>33</v>
      </c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4"/>
    </row>
    <row r="6" spans="1:26" s="123" customFormat="1" ht="26.25" customHeight="1" thickBot="1">
      <c r="A6" s="740"/>
      <c r="B6" s="740"/>
      <c r="C6" s="745" t="s">
        <v>155</v>
      </c>
      <c r="D6" s="746"/>
      <c r="E6" s="746"/>
      <c r="F6" s="746"/>
      <c r="G6" s="747"/>
      <c r="H6" s="756" t="s">
        <v>32</v>
      </c>
      <c r="I6" s="745" t="s">
        <v>156</v>
      </c>
      <c r="J6" s="746"/>
      <c r="K6" s="746"/>
      <c r="L6" s="746"/>
      <c r="M6" s="747"/>
      <c r="N6" s="756" t="s">
        <v>31</v>
      </c>
      <c r="O6" s="748" t="s">
        <v>157</v>
      </c>
      <c r="P6" s="746"/>
      <c r="Q6" s="746"/>
      <c r="R6" s="746"/>
      <c r="S6" s="747"/>
      <c r="T6" s="756" t="s">
        <v>32</v>
      </c>
      <c r="U6" s="748" t="s">
        <v>158</v>
      </c>
      <c r="V6" s="746"/>
      <c r="W6" s="746"/>
      <c r="X6" s="746"/>
      <c r="Y6" s="747"/>
      <c r="Z6" s="756" t="s">
        <v>31</v>
      </c>
    </row>
    <row r="7" spans="1:26" s="118" customFormat="1" ht="26.25" customHeight="1">
      <c r="A7" s="741"/>
      <c r="B7" s="741"/>
      <c r="C7" s="651" t="s">
        <v>20</v>
      </c>
      <c r="D7" s="667"/>
      <c r="E7" s="646" t="s">
        <v>19</v>
      </c>
      <c r="F7" s="667"/>
      <c r="G7" s="648" t="s">
        <v>15</v>
      </c>
      <c r="H7" s="662"/>
      <c r="I7" s="759" t="s">
        <v>20</v>
      </c>
      <c r="J7" s="667"/>
      <c r="K7" s="646" t="s">
        <v>19</v>
      </c>
      <c r="L7" s="667"/>
      <c r="M7" s="648" t="s">
        <v>15</v>
      </c>
      <c r="N7" s="662"/>
      <c r="O7" s="759" t="s">
        <v>20</v>
      </c>
      <c r="P7" s="667"/>
      <c r="Q7" s="646" t="s">
        <v>19</v>
      </c>
      <c r="R7" s="667"/>
      <c r="S7" s="648" t="s">
        <v>15</v>
      </c>
      <c r="T7" s="662"/>
      <c r="U7" s="759" t="s">
        <v>20</v>
      </c>
      <c r="V7" s="667"/>
      <c r="W7" s="646" t="s">
        <v>19</v>
      </c>
      <c r="X7" s="667"/>
      <c r="Y7" s="648" t="s">
        <v>15</v>
      </c>
      <c r="Z7" s="662"/>
    </row>
    <row r="8" spans="1:26" s="118" customFormat="1" ht="19.5" customHeight="1" thickBot="1">
      <c r="A8" s="742"/>
      <c r="B8" s="742"/>
      <c r="C8" s="121" t="s">
        <v>29</v>
      </c>
      <c r="D8" s="119" t="s">
        <v>28</v>
      </c>
      <c r="E8" s="120" t="s">
        <v>29</v>
      </c>
      <c r="F8" s="237" t="s">
        <v>28</v>
      </c>
      <c r="G8" s="758"/>
      <c r="H8" s="757"/>
      <c r="I8" s="121" t="s">
        <v>29</v>
      </c>
      <c r="J8" s="119" t="s">
        <v>28</v>
      </c>
      <c r="K8" s="120" t="s">
        <v>29</v>
      </c>
      <c r="L8" s="237" t="s">
        <v>28</v>
      </c>
      <c r="M8" s="758"/>
      <c r="N8" s="757"/>
      <c r="O8" s="121" t="s">
        <v>29</v>
      </c>
      <c r="P8" s="119" t="s">
        <v>28</v>
      </c>
      <c r="Q8" s="120" t="s">
        <v>29</v>
      </c>
      <c r="R8" s="237" t="s">
        <v>28</v>
      </c>
      <c r="S8" s="758"/>
      <c r="T8" s="757"/>
      <c r="U8" s="121" t="s">
        <v>29</v>
      </c>
      <c r="V8" s="119" t="s">
        <v>28</v>
      </c>
      <c r="W8" s="120" t="s">
        <v>29</v>
      </c>
      <c r="X8" s="237" t="s">
        <v>28</v>
      </c>
      <c r="Y8" s="758"/>
      <c r="Z8" s="757"/>
    </row>
    <row r="9" spans="1:26" s="558" customFormat="1" ht="18" customHeight="1" thickBot="1" thickTop="1">
      <c r="A9" s="548" t="s">
        <v>22</v>
      </c>
      <c r="B9" s="571"/>
      <c r="C9" s="549">
        <f>SUM(C10:C14)</f>
        <v>25167.995000000006</v>
      </c>
      <c r="D9" s="550">
        <f>SUM(D10:D14)</f>
        <v>12809.702</v>
      </c>
      <c r="E9" s="551">
        <f>SUM(E10:E14)</f>
        <v>16046.46</v>
      </c>
      <c r="F9" s="550">
        <f>SUM(F10:F14)</f>
        <v>5585.725000000001</v>
      </c>
      <c r="G9" s="552">
        <f aca="true" t="shared" si="0" ref="G9:G14">SUM(C9:F9)</f>
        <v>59609.882000000005</v>
      </c>
      <c r="H9" s="553">
        <f aca="true" t="shared" si="1" ref="H9:H14">G9/$G$9</f>
        <v>1</v>
      </c>
      <c r="I9" s="554">
        <f>SUM(I10:I14)</f>
        <v>25363.291999999998</v>
      </c>
      <c r="J9" s="550">
        <f>SUM(J10:J14)</f>
        <v>13478.010999999997</v>
      </c>
      <c r="K9" s="551">
        <f>SUM(K10:K14)</f>
        <v>6423.654</v>
      </c>
      <c r="L9" s="550">
        <f>SUM(L10:L14)</f>
        <v>2661.1779999999994</v>
      </c>
      <c r="M9" s="552">
        <f aca="true" t="shared" si="2" ref="M9:M14">SUM(I9:L9)</f>
        <v>47926.134999999995</v>
      </c>
      <c r="N9" s="555">
        <f aca="true" t="shared" si="3" ref="N9:N14">IF(ISERROR(G9/M9-1),"         /0",(G9/M9-1))</f>
        <v>0.24378654777815933</v>
      </c>
      <c r="O9" s="556">
        <f>SUM(O10:O14)</f>
        <v>117476.72099999995</v>
      </c>
      <c r="P9" s="550">
        <f>SUM(P10:P14)</f>
        <v>62759.51199999999</v>
      </c>
      <c r="Q9" s="551">
        <f>SUM(Q10:Q14)</f>
        <v>68173.13699999999</v>
      </c>
      <c r="R9" s="550">
        <f>SUM(R10:R14)</f>
        <v>24728.194</v>
      </c>
      <c r="S9" s="552">
        <f aca="true" t="shared" si="4" ref="S9:S14">SUM(O9:R9)</f>
        <v>273137.56399999995</v>
      </c>
      <c r="T9" s="553">
        <f aca="true" t="shared" si="5" ref="T9:T14">S9/$S$9</f>
        <v>1</v>
      </c>
      <c r="U9" s="554">
        <f>SUM(U10:U14)</f>
        <v>133218.01200000005</v>
      </c>
      <c r="V9" s="550">
        <f>SUM(V10:V14)</f>
        <v>67188.51800000001</v>
      </c>
      <c r="W9" s="551">
        <f>SUM(W10:W14)</f>
        <v>37645.46897000001</v>
      </c>
      <c r="X9" s="550">
        <f>SUM(X10:X14)</f>
        <v>11638.829999999998</v>
      </c>
      <c r="Y9" s="552">
        <f aca="true" t="shared" si="6" ref="Y9:Y14">SUM(U9:X9)</f>
        <v>249690.82897000006</v>
      </c>
      <c r="Z9" s="557">
        <f>IF(ISERROR(S9/Y9-1),"         /0",(S9/Y9-1))</f>
        <v>0.09390306855369923</v>
      </c>
    </row>
    <row r="10" spans="1:26" ht="21.75" customHeight="1" thickTop="1">
      <c r="A10" s="415" t="s">
        <v>396</v>
      </c>
      <c r="B10" s="416" t="s">
        <v>397</v>
      </c>
      <c r="C10" s="417">
        <v>19567.051000000007</v>
      </c>
      <c r="D10" s="418">
        <v>11160.026</v>
      </c>
      <c r="E10" s="419">
        <v>13744.283</v>
      </c>
      <c r="F10" s="418">
        <v>5332.274000000001</v>
      </c>
      <c r="G10" s="420">
        <f t="shared" si="0"/>
        <v>49803.634000000005</v>
      </c>
      <c r="H10" s="421">
        <f t="shared" si="1"/>
        <v>0.8354929137420537</v>
      </c>
      <c r="I10" s="422">
        <v>19247.551</v>
      </c>
      <c r="J10" s="418">
        <v>11881.980999999998</v>
      </c>
      <c r="K10" s="419">
        <v>5430.982</v>
      </c>
      <c r="L10" s="418">
        <v>2623.0289999999995</v>
      </c>
      <c r="M10" s="420">
        <f t="shared" si="2"/>
        <v>39183.543</v>
      </c>
      <c r="N10" s="423">
        <f t="shared" si="3"/>
        <v>0.27103447485593657</v>
      </c>
      <c r="O10" s="417">
        <v>92690.08599999994</v>
      </c>
      <c r="P10" s="418">
        <v>54762.056</v>
      </c>
      <c r="Q10" s="419">
        <v>57851.85</v>
      </c>
      <c r="R10" s="418">
        <v>22861.514</v>
      </c>
      <c r="S10" s="420">
        <f t="shared" si="4"/>
        <v>228165.50599999994</v>
      </c>
      <c r="T10" s="421">
        <f t="shared" si="5"/>
        <v>0.8353501534486848</v>
      </c>
      <c r="U10" s="422">
        <v>104405.96500000004</v>
      </c>
      <c r="V10" s="418">
        <v>59512.46500000002</v>
      </c>
      <c r="W10" s="419">
        <v>31914.73097000001</v>
      </c>
      <c r="X10" s="418">
        <v>11166.804999999997</v>
      </c>
      <c r="Y10" s="420">
        <f t="shared" si="6"/>
        <v>206999.96597000005</v>
      </c>
      <c r="Z10" s="424">
        <f>IF(ISERROR(S10/Y10-1),"         /0",IF(S10/Y10&gt;5,"  *  ",(S10/Y10-1)))</f>
        <v>0.10224900246151414</v>
      </c>
    </row>
    <row r="11" spans="1:26" ht="21.75" customHeight="1">
      <c r="A11" s="425" t="s">
        <v>398</v>
      </c>
      <c r="B11" s="426" t="s">
        <v>399</v>
      </c>
      <c r="C11" s="377">
        <v>5232.089000000001</v>
      </c>
      <c r="D11" s="378">
        <v>775.4170000000003</v>
      </c>
      <c r="E11" s="379">
        <v>2302.033</v>
      </c>
      <c r="F11" s="378">
        <v>253.057</v>
      </c>
      <c r="G11" s="380">
        <f>SUM(C11:F11)</f>
        <v>8562.596000000001</v>
      </c>
      <c r="H11" s="381">
        <f>G11/$G$9</f>
        <v>0.14364390119074552</v>
      </c>
      <c r="I11" s="382">
        <v>5860.382</v>
      </c>
      <c r="J11" s="378">
        <v>925.0890000000002</v>
      </c>
      <c r="K11" s="379">
        <v>992.672</v>
      </c>
      <c r="L11" s="378">
        <v>38.149</v>
      </c>
      <c r="M11" s="380">
        <f>SUM(I11:L11)</f>
        <v>7816.292</v>
      </c>
      <c r="N11" s="383">
        <f t="shared" si="3"/>
        <v>0.0954805680238151</v>
      </c>
      <c r="O11" s="377">
        <v>23213.882000000005</v>
      </c>
      <c r="P11" s="378">
        <v>4098.183</v>
      </c>
      <c r="Q11" s="379">
        <v>10318.853000000001</v>
      </c>
      <c r="R11" s="378">
        <v>1839.3180000000002</v>
      </c>
      <c r="S11" s="380">
        <f>SUM(O11:R11)</f>
        <v>39470.236000000004</v>
      </c>
      <c r="T11" s="381">
        <f>S11/$S$9</f>
        <v>0.14450680244039962</v>
      </c>
      <c r="U11" s="382">
        <v>27584.013999999992</v>
      </c>
      <c r="V11" s="378">
        <v>4215.850999999998</v>
      </c>
      <c r="W11" s="379">
        <v>5660.454</v>
      </c>
      <c r="X11" s="378">
        <v>449.49499999999995</v>
      </c>
      <c r="Y11" s="380">
        <f>SUM(U11:X11)</f>
        <v>37909.81399999999</v>
      </c>
      <c r="Z11" s="384">
        <f>IF(ISERROR(S11/Y11-1),"         /0",IF(S11/Y11&gt;5,"  *  ",(S11/Y11-1)))</f>
        <v>0.041161425904121085</v>
      </c>
    </row>
    <row r="12" spans="1:26" ht="21.75" customHeight="1">
      <c r="A12" s="425" t="s">
        <v>400</v>
      </c>
      <c r="B12" s="426" t="s">
        <v>401</v>
      </c>
      <c r="C12" s="377">
        <v>234.652</v>
      </c>
      <c r="D12" s="378">
        <v>504.828</v>
      </c>
      <c r="E12" s="379">
        <v>0.1</v>
      </c>
      <c r="F12" s="378">
        <v>0</v>
      </c>
      <c r="G12" s="380">
        <f>SUM(C12:F12)</f>
        <v>739.58</v>
      </c>
      <c r="H12" s="381">
        <f>G12/$G$9</f>
        <v>0.012407003254930113</v>
      </c>
      <c r="I12" s="382">
        <v>168.53599999999997</v>
      </c>
      <c r="J12" s="378">
        <v>453.204</v>
      </c>
      <c r="K12" s="379">
        <v>0</v>
      </c>
      <c r="L12" s="378"/>
      <c r="M12" s="380">
        <f>SUM(I12:L12)</f>
        <v>621.74</v>
      </c>
      <c r="N12" s="383">
        <f t="shared" si="3"/>
        <v>0.18953260205230493</v>
      </c>
      <c r="O12" s="377">
        <v>818.6250000000001</v>
      </c>
      <c r="P12" s="378">
        <v>2244.6999999999994</v>
      </c>
      <c r="Q12" s="379">
        <v>0.2</v>
      </c>
      <c r="R12" s="378">
        <v>0.38</v>
      </c>
      <c r="S12" s="380">
        <f>SUM(O12:R12)</f>
        <v>3063.9049999999993</v>
      </c>
      <c r="T12" s="381">
        <f>S12/$S$9</f>
        <v>0.011217442797432284</v>
      </c>
      <c r="U12" s="382">
        <v>813.2570000000002</v>
      </c>
      <c r="V12" s="378">
        <v>2230.985</v>
      </c>
      <c r="W12" s="379">
        <v>40.479</v>
      </c>
      <c r="X12" s="378">
        <v>19.947999999999997</v>
      </c>
      <c r="Y12" s="380">
        <f>SUM(U12:X12)</f>
        <v>3104.669</v>
      </c>
      <c r="Z12" s="384">
        <f>IF(ISERROR(S12/Y12-1),"         /0",IF(S12/Y12&gt;5,"  *  ",(S12/Y12-1)))</f>
        <v>-0.013129902092622658</v>
      </c>
    </row>
    <row r="13" spans="1:26" ht="21.75" customHeight="1">
      <c r="A13" s="425" t="s">
        <v>404</v>
      </c>
      <c r="B13" s="426" t="s">
        <v>405</v>
      </c>
      <c r="C13" s="377">
        <v>118.32</v>
      </c>
      <c r="D13" s="378">
        <v>355.74399999999997</v>
      </c>
      <c r="E13" s="379">
        <v>0</v>
      </c>
      <c r="F13" s="378">
        <v>0.35</v>
      </c>
      <c r="G13" s="380">
        <f>SUM(C13:F13)</f>
        <v>474.414</v>
      </c>
      <c r="H13" s="381">
        <f>G13/$G$9</f>
        <v>0.00795864685657321</v>
      </c>
      <c r="I13" s="382">
        <v>67.771</v>
      </c>
      <c r="J13" s="378">
        <v>200.292</v>
      </c>
      <c r="K13" s="379"/>
      <c r="L13" s="378"/>
      <c r="M13" s="380">
        <f>SUM(I13:L13)</f>
        <v>268.063</v>
      </c>
      <c r="N13" s="383">
        <f t="shared" si="3"/>
        <v>0.7697854608804646</v>
      </c>
      <c r="O13" s="377">
        <v>620.9069999999999</v>
      </c>
      <c r="P13" s="378">
        <v>1495.197</v>
      </c>
      <c r="Q13" s="379">
        <v>1.344</v>
      </c>
      <c r="R13" s="378">
        <v>1.0869999999999997</v>
      </c>
      <c r="S13" s="380">
        <f>SUM(O13:R13)</f>
        <v>2118.535</v>
      </c>
      <c r="T13" s="381">
        <f>S13/$S$9</f>
        <v>0.007756293089001849</v>
      </c>
      <c r="U13" s="382">
        <v>298.92600000000004</v>
      </c>
      <c r="V13" s="378">
        <v>1140.886</v>
      </c>
      <c r="W13" s="379">
        <v>24.509</v>
      </c>
      <c r="X13" s="378">
        <v>0.974</v>
      </c>
      <c r="Y13" s="380">
        <f>SUM(U13:X13)</f>
        <v>1465.2949999999998</v>
      </c>
      <c r="Z13" s="384">
        <f>IF(ISERROR(S13/Y13-1),"         /0",IF(S13/Y13&gt;5,"  *  ",(S13/Y13-1)))</f>
        <v>0.4458078407419668</v>
      </c>
    </row>
    <row r="14" spans="1:26" ht="21.75" customHeight="1" thickBot="1">
      <c r="A14" s="427" t="s">
        <v>51</v>
      </c>
      <c r="B14" s="428"/>
      <c r="C14" s="429">
        <v>15.883</v>
      </c>
      <c r="D14" s="430">
        <v>13.687000000000001</v>
      </c>
      <c r="E14" s="431">
        <v>0.044</v>
      </c>
      <c r="F14" s="430">
        <v>0.044</v>
      </c>
      <c r="G14" s="432">
        <f t="shared" si="0"/>
        <v>29.658</v>
      </c>
      <c r="H14" s="433">
        <f t="shared" si="1"/>
        <v>0.0004975349556974462</v>
      </c>
      <c r="I14" s="434">
        <v>19.052</v>
      </c>
      <c r="J14" s="430">
        <v>17.445</v>
      </c>
      <c r="K14" s="431">
        <v>0</v>
      </c>
      <c r="L14" s="430">
        <v>0</v>
      </c>
      <c r="M14" s="432">
        <f t="shared" si="2"/>
        <v>36.497</v>
      </c>
      <c r="N14" s="435">
        <f t="shared" si="3"/>
        <v>-0.1873852645422911</v>
      </c>
      <c r="O14" s="429">
        <v>133.221</v>
      </c>
      <c r="P14" s="430">
        <v>159.376</v>
      </c>
      <c r="Q14" s="431">
        <v>0.89</v>
      </c>
      <c r="R14" s="430">
        <v>25.894999999999996</v>
      </c>
      <c r="S14" s="432">
        <f t="shared" si="4"/>
        <v>319.38199999999995</v>
      </c>
      <c r="T14" s="433">
        <f t="shared" si="5"/>
        <v>0.001169308224481346</v>
      </c>
      <c r="U14" s="434">
        <v>115.85000000000002</v>
      </c>
      <c r="V14" s="430">
        <v>88.331</v>
      </c>
      <c r="W14" s="431">
        <v>5.296000000000001</v>
      </c>
      <c r="X14" s="430">
        <v>1.6079999999999999</v>
      </c>
      <c r="Y14" s="432">
        <f t="shared" si="6"/>
        <v>211.08500000000004</v>
      </c>
      <c r="Z14" s="436">
        <f>IF(ISERROR(S14/Y14-1),"         /0",IF(S14/Y14&gt;5,"  *  ",(S14/Y14-1)))</f>
        <v>0.5130492455645825</v>
      </c>
    </row>
    <row r="15" spans="1:2" ht="8.25" customHeight="1" thickTop="1">
      <c r="A15" s="106"/>
      <c r="B15" s="106"/>
    </row>
    <row r="16" spans="1:2" ht="15">
      <c r="A16" s="106" t="s">
        <v>137</v>
      </c>
      <c r="B16" s="106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3 N3 Z15:Z65536 N15:N65536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1">
      <selection activeCell="C30" sqref="C30:O36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8" width="12.421875" style="1" customWidth="1"/>
    <col min="9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2.5742187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98" t="s">
        <v>26</v>
      </c>
      <c r="O1" s="598"/>
    </row>
    <row r="2" ht="5.25" customHeight="1"/>
    <row r="3" ht="4.5" customHeight="1" thickBot="1"/>
    <row r="4" spans="1:15" ht="13.5" customHeight="1" thickTop="1">
      <c r="A4" s="604" t="s">
        <v>25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6"/>
    </row>
    <row r="5" spans="1:15" ht="12.75" customHeight="1">
      <c r="A5" s="607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9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87" t="s">
        <v>24</v>
      </c>
      <c r="D7" s="588"/>
      <c r="E7" s="597"/>
      <c r="F7" s="593" t="s">
        <v>23</v>
      </c>
      <c r="G7" s="594"/>
      <c r="H7" s="594"/>
      <c r="I7" s="594"/>
      <c r="J7" s="594"/>
      <c r="K7" s="594"/>
      <c r="L7" s="594"/>
      <c r="M7" s="594"/>
      <c r="N7" s="594"/>
      <c r="O7" s="599" t="s">
        <v>22</v>
      </c>
    </row>
    <row r="8" spans="1:15" ht="3.75" customHeight="1" thickBot="1">
      <c r="A8" s="78"/>
      <c r="B8" s="77"/>
      <c r="C8" s="76"/>
      <c r="D8" s="75"/>
      <c r="E8" s="74"/>
      <c r="F8" s="595"/>
      <c r="G8" s="596"/>
      <c r="H8" s="596"/>
      <c r="I8" s="596"/>
      <c r="J8" s="596"/>
      <c r="K8" s="596"/>
      <c r="L8" s="596"/>
      <c r="M8" s="596"/>
      <c r="N8" s="596"/>
      <c r="O8" s="600"/>
    </row>
    <row r="9" spans="1:15" ht="21.75" customHeight="1" thickBot="1" thickTop="1">
      <c r="A9" s="585" t="s">
        <v>21</v>
      </c>
      <c r="B9" s="586"/>
      <c r="C9" s="589" t="s">
        <v>20</v>
      </c>
      <c r="D9" s="591" t="s">
        <v>19</v>
      </c>
      <c r="E9" s="602" t="s">
        <v>15</v>
      </c>
      <c r="F9" s="587" t="s">
        <v>20</v>
      </c>
      <c r="G9" s="588"/>
      <c r="H9" s="588"/>
      <c r="I9" s="587" t="s">
        <v>19</v>
      </c>
      <c r="J9" s="588"/>
      <c r="K9" s="597"/>
      <c r="L9" s="87" t="s">
        <v>18</v>
      </c>
      <c r="M9" s="86"/>
      <c r="N9" s="86"/>
      <c r="O9" s="600"/>
    </row>
    <row r="10" spans="1:15" s="67" customFormat="1" ht="18.75" customHeight="1" thickBot="1">
      <c r="A10" s="73"/>
      <c r="B10" s="72"/>
      <c r="C10" s="590"/>
      <c r="D10" s="592"/>
      <c r="E10" s="603"/>
      <c r="F10" s="70" t="s">
        <v>17</v>
      </c>
      <c r="G10" s="69" t="s">
        <v>16</v>
      </c>
      <c r="H10" s="68" t="s">
        <v>15</v>
      </c>
      <c r="I10" s="70" t="s">
        <v>17</v>
      </c>
      <c r="J10" s="69" t="s">
        <v>16</v>
      </c>
      <c r="K10" s="71" t="s">
        <v>15</v>
      </c>
      <c r="L10" s="70" t="s">
        <v>17</v>
      </c>
      <c r="M10" s="266" t="s">
        <v>16</v>
      </c>
      <c r="N10" s="71" t="s">
        <v>15</v>
      </c>
      <c r="O10" s="601"/>
    </row>
    <row r="11" spans="1:15" s="65" customFormat="1" ht="18.75" customHeight="1" thickTop="1">
      <c r="A11" s="582">
        <v>2016</v>
      </c>
      <c r="B11" s="328" t="s">
        <v>5</v>
      </c>
      <c r="C11" s="295">
        <v>1941690</v>
      </c>
      <c r="D11" s="296">
        <v>78299</v>
      </c>
      <c r="E11" s="248">
        <f aca="true" t="shared" si="0" ref="E11:E24">D11+C11</f>
        <v>2019989</v>
      </c>
      <c r="F11" s="295">
        <v>540371</v>
      </c>
      <c r="G11" s="297">
        <v>513548</v>
      </c>
      <c r="H11" s="298">
        <f aca="true" t="shared" si="1" ref="H11:H22">G11+F11</f>
        <v>1053919</v>
      </c>
      <c r="I11" s="299">
        <v>7538</v>
      </c>
      <c r="J11" s="300">
        <v>5677</v>
      </c>
      <c r="K11" s="301">
        <f aca="true" t="shared" si="2" ref="K11:K22">J11+I11</f>
        <v>13215</v>
      </c>
      <c r="L11" s="302">
        <f aca="true" t="shared" si="3" ref="L11:L24">I11+F11</f>
        <v>547909</v>
      </c>
      <c r="M11" s="303">
        <f aca="true" t="shared" si="4" ref="M11:M24">J11+G11</f>
        <v>519225</v>
      </c>
      <c r="N11" s="278">
        <f aca="true" t="shared" si="5" ref="N11:N24">K11+H11</f>
        <v>1067134</v>
      </c>
      <c r="O11" s="66">
        <f aca="true" t="shared" si="6" ref="O11:O24">N11+E11</f>
        <v>3087123</v>
      </c>
    </row>
    <row r="12" spans="1:15" ht="18.75" customHeight="1">
      <c r="A12" s="583"/>
      <c r="B12" s="328" t="s">
        <v>4</v>
      </c>
      <c r="C12" s="52">
        <v>1737328</v>
      </c>
      <c r="D12" s="61">
        <v>63180</v>
      </c>
      <c r="E12" s="249">
        <f t="shared" si="0"/>
        <v>1800508</v>
      </c>
      <c r="F12" s="52">
        <v>434132</v>
      </c>
      <c r="G12" s="50">
        <v>399361</v>
      </c>
      <c r="H12" s="56">
        <f t="shared" si="1"/>
        <v>833493</v>
      </c>
      <c r="I12" s="59">
        <v>2462</v>
      </c>
      <c r="J12" s="58">
        <v>1323</v>
      </c>
      <c r="K12" s="57">
        <f t="shared" si="2"/>
        <v>3785</v>
      </c>
      <c r="L12" s="233">
        <f t="shared" si="3"/>
        <v>436594</v>
      </c>
      <c r="M12" s="267">
        <f t="shared" si="4"/>
        <v>400684</v>
      </c>
      <c r="N12" s="279">
        <f t="shared" si="5"/>
        <v>837278</v>
      </c>
      <c r="O12" s="55">
        <f t="shared" si="6"/>
        <v>2637786</v>
      </c>
    </row>
    <row r="13" spans="1:15" ht="18.75" customHeight="1">
      <c r="A13" s="583"/>
      <c r="B13" s="328" t="s">
        <v>3</v>
      </c>
      <c r="C13" s="52">
        <v>1867326</v>
      </c>
      <c r="D13" s="61">
        <v>64780</v>
      </c>
      <c r="E13" s="249">
        <f t="shared" si="0"/>
        <v>1932106</v>
      </c>
      <c r="F13" s="52">
        <v>489132</v>
      </c>
      <c r="G13" s="50">
        <v>452820</v>
      </c>
      <c r="H13" s="56">
        <f t="shared" si="1"/>
        <v>941952</v>
      </c>
      <c r="I13" s="233">
        <v>3732</v>
      </c>
      <c r="J13" s="58">
        <v>2099</v>
      </c>
      <c r="K13" s="57">
        <f t="shared" si="2"/>
        <v>5831</v>
      </c>
      <c r="L13" s="233">
        <f t="shared" si="3"/>
        <v>492864</v>
      </c>
      <c r="M13" s="267">
        <f t="shared" si="4"/>
        <v>454919</v>
      </c>
      <c r="N13" s="279">
        <f t="shared" si="5"/>
        <v>947783</v>
      </c>
      <c r="O13" s="55">
        <f t="shared" si="6"/>
        <v>2879889</v>
      </c>
    </row>
    <row r="14" spans="1:15" ht="18.75" customHeight="1">
      <c r="A14" s="583"/>
      <c r="B14" s="328" t="s">
        <v>14</v>
      </c>
      <c r="C14" s="52">
        <v>1733551</v>
      </c>
      <c r="D14" s="61">
        <v>46174</v>
      </c>
      <c r="E14" s="249">
        <f t="shared" si="0"/>
        <v>1779725</v>
      </c>
      <c r="F14" s="52">
        <v>429288</v>
      </c>
      <c r="G14" s="50">
        <v>404527</v>
      </c>
      <c r="H14" s="56">
        <f t="shared" si="1"/>
        <v>833815</v>
      </c>
      <c r="I14" s="59">
        <v>215</v>
      </c>
      <c r="J14" s="58">
        <v>499</v>
      </c>
      <c r="K14" s="57">
        <f t="shared" si="2"/>
        <v>714</v>
      </c>
      <c r="L14" s="233">
        <f t="shared" si="3"/>
        <v>429503</v>
      </c>
      <c r="M14" s="267">
        <f t="shared" si="4"/>
        <v>405026</v>
      </c>
      <c r="N14" s="279">
        <f t="shared" si="5"/>
        <v>834529</v>
      </c>
      <c r="O14" s="55">
        <f t="shared" si="6"/>
        <v>2614254</v>
      </c>
    </row>
    <row r="15" spans="1:15" s="65" customFormat="1" ht="18.75" customHeight="1">
      <c r="A15" s="583"/>
      <c r="B15" s="328" t="s">
        <v>13</v>
      </c>
      <c r="C15" s="52">
        <v>1881110</v>
      </c>
      <c r="D15" s="61">
        <v>57515</v>
      </c>
      <c r="E15" s="249">
        <f t="shared" si="0"/>
        <v>1938625</v>
      </c>
      <c r="F15" s="52">
        <v>465961</v>
      </c>
      <c r="G15" s="50">
        <v>433249</v>
      </c>
      <c r="H15" s="56">
        <f t="shared" si="1"/>
        <v>899210</v>
      </c>
      <c r="I15" s="59">
        <v>419</v>
      </c>
      <c r="J15" s="58">
        <v>267</v>
      </c>
      <c r="K15" s="57">
        <f t="shared" si="2"/>
        <v>686</v>
      </c>
      <c r="L15" s="233">
        <f t="shared" si="3"/>
        <v>466380</v>
      </c>
      <c r="M15" s="267">
        <f t="shared" si="4"/>
        <v>433516</v>
      </c>
      <c r="N15" s="279">
        <f t="shared" si="5"/>
        <v>899896</v>
      </c>
      <c r="O15" s="55">
        <f t="shared" si="6"/>
        <v>2838521</v>
      </c>
    </row>
    <row r="16" spans="1:15" s="245" customFormat="1" ht="18.75" customHeight="1">
      <c r="A16" s="583"/>
      <c r="B16" s="329" t="s">
        <v>12</v>
      </c>
      <c r="C16" s="52">
        <v>1978742</v>
      </c>
      <c r="D16" s="61">
        <v>67416</v>
      </c>
      <c r="E16" s="249">
        <f t="shared" si="0"/>
        <v>2046158</v>
      </c>
      <c r="F16" s="52">
        <v>521882</v>
      </c>
      <c r="G16" s="50">
        <v>488339</v>
      </c>
      <c r="H16" s="56">
        <f t="shared" si="1"/>
        <v>1010221</v>
      </c>
      <c r="I16" s="59">
        <v>820</v>
      </c>
      <c r="J16" s="58">
        <v>647</v>
      </c>
      <c r="K16" s="57">
        <f t="shared" si="2"/>
        <v>1467</v>
      </c>
      <c r="L16" s="233">
        <f t="shared" si="3"/>
        <v>522702</v>
      </c>
      <c r="M16" s="267">
        <f t="shared" si="4"/>
        <v>488986</v>
      </c>
      <c r="N16" s="279">
        <f t="shared" si="5"/>
        <v>1011688</v>
      </c>
      <c r="O16" s="55">
        <f t="shared" si="6"/>
        <v>3057846</v>
      </c>
    </row>
    <row r="17" spans="1:15" s="258" customFormat="1" ht="18.75" customHeight="1">
      <c r="A17" s="583"/>
      <c r="B17" s="328" t="s">
        <v>11</v>
      </c>
      <c r="C17" s="52">
        <v>2040378</v>
      </c>
      <c r="D17" s="61">
        <v>68740</v>
      </c>
      <c r="E17" s="249">
        <f t="shared" si="0"/>
        <v>2109118</v>
      </c>
      <c r="F17" s="52">
        <v>522398</v>
      </c>
      <c r="G17" s="50">
        <v>585869</v>
      </c>
      <c r="H17" s="56">
        <f t="shared" si="1"/>
        <v>1108267</v>
      </c>
      <c r="I17" s="59">
        <v>1351</v>
      </c>
      <c r="J17" s="58">
        <v>1299</v>
      </c>
      <c r="K17" s="57">
        <f t="shared" si="2"/>
        <v>2650</v>
      </c>
      <c r="L17" s="233">
        <f t="shared" si="3"/>
        <v>523749</v>
      </c>
      <c r="M17" s="267">
        <f t="shared" si="4"/>
        <v>587168</v>
      </c>
      <c r="N17" s="279">
        <f t="shared" si="5"/>
        <v>1110917</v>
      </c>
      <c r="O17" s="55">
        <f t="shared" si="6"/>
        <v>3220035</v>
      </c>
    </row>
    <row r="18" spans="1:15" s="265" customFormat="1" ht="18.75" customHeight="1">
      <c r="A18" s="583"/>
      <c r="B18" s="328" t="s">
        <v>10</v>
      </c>
      <c r="C18" s="52">
        <v>2004188</v>
      </c>
      <c r="D18" s="61">
        <v>62894</v>
      </c>
      <c r="E18" s="249">
        <f t="shared" si="0"/>
        <v>2067082</v>
      </c>
      <c r="F18" s="52">
        <v>551517</v>
      </c>
      <c r="G18" s="50">
        <v>516722</v>
      </c>
      <c r="H18" s="56">
        <f t="shared" si="1"/>
        <v>1068239</v>
      </c>
      <c r="I18" s="59">
        <v>585</v>
      </c>
      <c r="J18" s="58">
        <v>437</v>
      </c>
      <c r="K18" s="57">
        <f t="shared" si="2"/>
        <v>1022</v>
      </c>
      <c r="L18" s="233">
        <f t="shared" si="3"/>
        <v>552102</v>
      </c>
      <c r="M18" s="267">
        <f t="shared" si="4"/>
        <v>517159</v>
      </c>
      <c r="N18" s="279">
        <f t="shared" si="5"/>
        <v>1069261</v>
      </c>
      <c r="O18" s="55">
        <f t="shared" si="6"/>
        <v>3136343</v>
      </c>
    </row>
    <row r="19" spans="1:15" ht="18.75" customHeight="1">
      <c r="A19" s="583"/>
      <c r="B19" s="328" t="s">
        <v>9</v>
      </c>
      <c r="C19" s="52">
        <v>1927417</v>
      </c>
      <c r="D19" s="61">
        <v>62716</v>
      </c>
      <c r="E19" s="249">
        <f t="shared" si="0"/>
        <v>1990133</v>
      </c>
      <c r="F19" s="52">
        <v>487389</v>
      </c>
      <c r="G19" s="50">
        <v>453667</v>
      </c>
      <c r="H19" s="56">
        <f t="shared" si="1"/>
        <v>941056</v>
      </c>
      <c r="I19" s="59">
        <v>442</v>
      </c>
      <c r="J19" s="58">
        <v>353</v>
      </c>
      <c r="K19" s="57">
        <f t="shared" si="2"/>
        <v>795</v>
      </c>
      <c r="L19" s="233">
        <f t="shared" si="3"/>
        <v>487831</v>
      </c>
      <c r="M19" s="267">
        <f t="shared" si="4"/>
        <v>454020</v>
      </c>
      <c r="N19" s="279">
        <f t="shared" si="5"/>
        <v>941851</v>
      </c>
      <c r="O19" s="55">
        <f t="shared" si="6"/>
        <v>2931984</v>
      </c>
    </row>
    <row r="20" spans="1:15" s="274" customFormat="1" ht="18.75" customHeight="1">
      <c r="A20" s="583"/>
      <c r="B20" s="328" t="s">
        <v>8</v>
      </c>
      <c r="C20" s="52">
        <v>2040000</v>
      </c>
      <c r="D20" s="61">
        <v>69125</v>
      </c>
      <c r="E20" s="249">
        <f t="shared" si="0"/>
        <v>2109125</v>
      </c>
      <c r="F20" s="52">
        <v>495497</v>
      </c>
      <c r="G20" s="50">
        <v>503349</v>
      </c>
      <c r="H20" s="56">
        <f t="shared" si="1"/>
        <v>998846</v>
      </c>
      <c r="I20" s="59">
        <v>1690</v>
      </c>
      <c r="J20" s="58">
        <v>1889</v>
      </c>
      <c r="K20" s="57">
        <f t="shared" si="2"/>
        <v>3579</v>
      </c>
      <c r="L20" s="233">
        <f t="shared" si="3"/>
        <v>497187</v>
      </c>
      <c r="M20" s="267">
        <f t="shared" si="4"/>
        <v>505238</v>
      </c>
      <c r="N20" s="279">
        <f t="shared" si="5"/>
        <v>1002425</v>
      </c>
      <c r="O20" s="55">
        <f t="shared" si="6"/>
        <v>3111550</v>
      </c>
    </row>
    <row r="21" spans="1:15" s="54" customFormat="1" ht="18.75" customHeight="1">
      <c r="A21" s="583"/>
      <c r="B21" s="328" t="s">
        <v>7</v>
      </c>
      <c r="C21" s="52">
        <v>1967925</v>
      </c>
      <c r="D21" s="61">
        <v>71460</v>
      </c>
      <c r="E21" s="249">
        <f t="shared" si="0"/>
        <v>2039385</v>
      </c>
      <c r="F21" s="52">
        <v>477852</v>
      </c>
      <c r="G21" s="50">
        <v>483765</v>
      </c>
      <c r="H21" s="56">
        <f t="shared" si="1"/>
        <v>961617</v>
      </c>
      <c r="I21" s="59">
        <v>1452</v>
      </c>
      <c r="J21" s="58">
        <v>1198</v>
      </c>
      <c r="K21" s="57">
        <f t="shared" si="2"/>
        <v>2650</v>
      </c>
      <c r="L21" s="233">
        <f t="shared" si="3"/>
        <v>479304</v>
      </c>
      <c r="M21" s="267">
        <f t="shared" si="4"/>
        <v>484963</v>
      </c>
      <c r="N21" s="279">
        <f t="shared" si="5"/>
        <v>964267</v>
      </c>
      <c r="O21" s="55">
        <f t="shared" si="6"/>
        <v>3003652</v>
      </c>
    </row>
    <row r="22" spans="1:15" ht="18.75" customHeight="1" thickBot="1">
      <c r="A22" s="584"/>
      <c r="B22" s="328" t="s">
        <v>6</v>
      </c>
      <c r="C22" s="52">
        <v>2058913</v>
      </c>
      <c r="D22" s="61">
        <v>76954</v>
      </c>
      <c r="E22" s="249">
        <f t="shared" si="0"/>
        <v>2135867</v>
      </c>
      <c r="F22" s="52">
        <v>527926</v>
      </c>
      <c r="G22" s="50">
        <v>584421</v>
      </c>
      <c r="H22" s="56">
        <f t="shared" si="1"/>
        <v>1112347</v>
      </c>
      <c r="I22" s="59">
        <v>2994</v>
      </c>
      <c r="J22" s="58">
        <v>3245</v>
      </c>
      <c r="K22" s="57">
        <f t="shared" si="2"/>
        <v>6239</v>
      </c>
      <c r="L22" s="233">
        <f t="shared" si="3"/>
        <v>530920</v>
      </c>
      <c r="M22" s="267">
        <f t="shared" si="4"/>
        <v>587666</v>
      </c>
      <c r="N22" s="279">
        <f t="shared" si="5"/>
        <v>1118586</v>
      </c>
      <c r="O22" s="55">
        <f t="shared" si="6"/>
        <v>3254453</v>
      </c>
    </row>
    <row r="23" spans="1:15" ht="3.75" customHeight="1">
      <c r="A23" s="64"/>
      <c r="B23" s="330"/>
      <c r="C23" s="63"/>
      <c r="D23" s="62"/>
      <c r="E23" s="250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68">
        <f t="shared" si="4"/>
        <v>0</v>
      </c>
      <c r="N23" s="280">
        <f t="shared" si="5"/>
        <v>0</v>
      </c>
      <c r="O23" s="36">
        <f t="shared" si="6"/>
        <v>0</v>
      </c>
    </row>
    <row r="24" spans="1:15" ht="19.5" customHeight="1">
      <c r="A24" s="332">
        <v>2017</v>
      </c>
      <c r="B24" s="331" t="s">
        <v>5</v>
      </c>
      <c r="C24" s="52">
        <v>2003813</v>
      </c>
      <c r="D24" s="61">
        <v>73533</v>
      </c>
      <c r="E24" s="249">
        <f t="shared" si="0"/>
        <v>2077346</v>
      </c>
      <c r="F24" s="60">
        <v>563580</v>
      </c>
      <c r="G24" s="50">
        <v>548420</v>
      </c>
      <c r="H24" s="56">
        <f>G24+F24</f>
        <v>1112000</v>
      </c>
      <c r="I24" s="59">
        <v>2837</v>
      </c>
      <c r="J24" s="58">
        <v>3208</v>
      </c>
      <c r="K24" s="57">
        <f>J24+I24</f>
        <v>6045</v>
      </c>
      <c r="L24" s="233">
        <f t="shared" si="3"/>
        <v>566417</v>
      </c>
      <c r="M24" s="267">
        <f t="shared" si="4"/>
        <v>551628</v>
      </c>
      <c r="N24" s="279">
        <f t="shared" si="5"/>
        <v>1118045</v>
      </c>
      <c r="O24" s="55">
        <f t="shared" si="6"/>
        <v>3195391</v>
      </c>
    </row>
    <row r="25" spans="1:15" ht="19.5" customHeight="1">
      <c r="A25" s="332"/>
      <c r="B25" s="331" t="s">
        <v>4</v>
      </c>
      <c r="C25" s="52">
        <v>1732756</v>
      </c>
      <c r="D25" s="61">
        <v>59977</v>
      </c>
      <c r="E25" s="249">
        <f>D25+C25</f>
        <v>1792733</v>
      </c>
      <c r="F25" s="60">
        <v>437567</v>
      </c>
      <c r="G25" s="50">
        <v>429472</v>
      </c>
      <c r="H25" s="56">
        <f>G25+F25</f>
        <v>867039</v>
      </c>
      <c r="I25" s="59">
        <v>280</v>
      </c>
      <c r="J25" s="58">
        <v>274</v>
      </c>
      <c r="K25" s="57">
        <f>J25+I25</f>
        <v>554</v>
      </c>
      <c r="L25" s="233">
        <f aca="true" t="shared" si="7" ref="L25:N26">I25+F25</f>
        <v>437847</v>
      </c>
      <c r="M25" s="267">
        <f t="shared" si="7"/>
        <v>429746</v>
      </c>
      <c r="N25" s="279">
        <f t="shared" si="7"/>
        <v>867593</v>
      </c>
      <c r="O25" s="55">
        <f>N25+E25</f>
        <v>2660326</v>
      </c>
    </row>
    <row r="26" spans="1:15" ht="19.5" customHeight="1">
      <c r="A26" s="332"/>
      <c r="B26" s="331" t="s">
        <v>3</v>
      </c>
      <c r="C26" s="52">
        <v>1924243</v>
      </c>
      <c r="D26" s="61">
        <v>61131</v>
      </c>
      <c r="E26" s="249">
        <f>D26+C26</f>
        <v>1985374</v>
      </c>
      <c r="F26" s="60">
        <v>491536</v>
      </c>
      <c r="G26" s="50">
        <v>445247</v>
      </c>
      <c r="H26" s="56">
        <f>G26+F26</f>
        <v>936783</v>
      </c>
      <c r="I26" s="59">
        <v>262</v>
      </c>
      <c r="J26" s="58">
        <v>139</v>
      </c>
      <c r="K26" s="57">
        <f>J26+I26</f>
        <v>401</v>
      </c>
      <c r="L26" s="233">
        <f t="shared" si="7"/>
        <v>491798</v>
      </c>
      <c r="M26" s="267">
        <f t="shared" si="7"/>
        <v>445386</v>
      </c>
      <c r="N26" s="279">
        <f t="shared" si="7"/>
        <v>937184</v>
      </c>
      <c r="O26" s="55">
        <f>N26+E26</f>
        <v>2922558</v>
      </c>
    </row>
    <row r="27" spans="1:15" ht="19.5" customHeight="1">
      <c r="A27" s="332"/>
      <c r="B27" s="331" t="s">
        <v>14</v>
      </c>
      <c r="C27" s="52">
        <v>1857492</v>
      </c>
      <c r="D27" s="61">
        <v>60776</v>
      </c>
      <c r="E27" s="249">
        <f>D27+C27</f>
        <v>1918268</v>
      </c>
      <c r="F27" s="60">
        <v>497147</v>
      </c>
      <c r="G27" s="50">
        <v>488424</v>
      </c>
      <c r="H27" s="56">
        <f>G27+F27</f>
        <v>985571</v>
      </c>
      <c r="I27" s="59">
        <v>1364</v>
      </c>
      <c r="J27" s="58">
        <v>1691</v>
      </c>
      <c r="K27" s="57">
        <f>J27+I27</f>
        <v>3055</v>
      </c>
      <c r="L27" s="233">
        <f aca="true" t="shared" si="8" ref="L27:N28">I27+F27</f>
        <v>498511</v>
      </c>
      <c r="M27" s="267">
        <f t="shared" si="8"/>
        <v>490115</v>
      </c>
      <c r="N27" s="279">
        <f t="shared" si="8"/>
        <v>988626</v>
      </c>
      <c r="O27" s="55">
        <f>N27+E27</f>
        <v>2906894</v>
      </c>
    </row>
    <row r="28" spans="1:15" ht="19.5" customHeight="1" thickBot="1">
      <c r="A28" s="332"/>
      <c r="B28" s="331" t="s">
        <v>13</v>
      </c>
      <c r="C28" s="52">
        <v>1873365</v>
      </c>
      <c r="D28" s="61">
        <v>69659</v>
      </c>
      <c r="E28" s="249">
        <f>D28+C28</f>
        <v>1943024</v>
      </c>
      <c r="F28" s="60">
        <v>484076</v>
      </c>
      <c r="G28" s="50">
        <v>466828</v>
      </c>
      <c r="H28" s="56">
        <f>G28+F28</f>
        <v>950904</v>
      </c>
      <c r="I28" s="59">
        <v>1048</v>
      </c>
      <c r="J28" s="58">
        <v>973</v>
      </c>
      <c r="K28" s="57">
        <f>J28+I28</f>
        <v>2021</v>
      </c>
      <c r="L28" s="233">
        <f t="shared" si="8"/>
        <v>485124</v>
      </c>
      <c r="M28" s="267">
        <f t="shared" si="8"/>
        <v>467801</v>
      </c>
      <c r="N28" s="279">
        <f t="shared" si="8"/>
        <v>952925</v>
      </c>
      <c r="O28" s="55">
        <f>N28+E28</f>
        <v>2895949</v>
      </c>
    </row>
    <row r="29" spans="1:15" ht="18" customHeight="1">
      <c r="A29" s="53" t="s">
        <v>2</v>
      </c>
      <c r="B29" s="41"/>
      <c r="C29" s="40"/>
      <c r="D29" s="39"/>
      <c r="E29" s="251"/>
      <c r="F29" s="40"/>
      <c r="G29" s="39"/>
      <c r="H29" s="38"/>
      <c r="I29" s="40"/>
      <c r="J29" s="39"/>
      <c r="K29" s="38"/>
      <c r="L29" s="85"/>
      <c r="M29" s="268"/>
      <c r="N29" s="280"/>
      <c r="O29" s="36"/>
    </row>
    <row r="30" spans="1:15" ht="18" customHeight="1">
      <c r="A30" s="35" t="s">
        <v>151</v>
      </c>
      <c r="B30" s="48"/>
      <c r="C30" s="52">
        <f>SUM(C11:C15)</f>
        <v>9161005</v>
      </c>
      <c r="D30" s="50">
        <f aca="true" t="shared" si="9" ref="D30:O30">SUM(D11:D15)</f>
        <v>309948</v>
      </c>
      <c r="E30" s="252">
        <f t="shared" si="9"/>
        <v>9470953</v>
      </c>
      <c r="F30" s="52">
        <f t="shared" si="9"/>
        <v>2358884</v>
      </c>
      <c r="G30" s="50">
        <f t="shared" si="9"/>
        <v>2203505</v>
      </c>
      <c r="H30" s="51">
        <f t="shared" si="9"/>
        <v>4562389</v>
      </c>
      <c r="I30" s="52">
        <f t="shared" si="9"/>
        <v>14366</v>
      </c>
      <c r="J30" s="50">
        <f t="shared" si="9"/>
        <v>9865</v>
      </c>
      <c r="K30" s="51">
        <f t="shared" si="9"/>
        <v>24231</v>
      </c>
      <c r="L30" s="52">
        <f t="shared" si="9"/>
        <v>2373250</v>
      </c>
      <c r="M30" s="269">
        <f t="shared" si="9"/>
        <v>2213370</v>
      </c>
      <c r="N30" s="281">
        <f t="shared" si="9"/>
        <v>4586620</v>
      </c>
      <c r="O30" s="49">
        <f t="shared" si="9"/>
        <v>14057573</v>
      </c>
    </row>
    <row r="31" spans="1:15" ht="18" customHeight="1" thickBot="1">
      <c r="A31" s="35" t="s">
        <v>152</v>
      </c>
      <c r="B31" s="48"/>
      <c r="C31" s="47">
        <f>SUM(C24:C28)</f>
        <v>9391669</v>
      </c>
      <c r="D31" s="44">
        <f aca="true" t="shared" si="10" ref="D31:O31">SUM(D24:D28)</f>
        <v>325076</v>
      </c>
      <c r="E31" s="253">
        <f t="shared" si="10"/>
        <v>9716745</v>
      </c>
      <c r="F31" s="46">
        <f t="shared" si="10"/>
        <v>2473906</v>
      </c>
      <c r="G31" s="44">
        <f t="shared" si="10"/>
        <v>2378391</v>
      </c>
      <c r="H31" s="45">
        <f t="shared" si="10"/>
        <v>4852297</v>
      </c>
      <c r="I31" s="46">
        <f t="shared" si="10"/>
        <v>5791</v>
      </c>
      <c r="J31" s="44">
        <f t="shared" si="10"/>
        <v>6285</v>
      </c>
      <c r="K31" s="45">
        <f t="shared" si="10"/>
        <v>12076</v>
      </c>
      <c r="L31" s="46">
        <f t="shared" si="10"/>
        <v>2479697</v>
      </c>
      <c r="M31" s="270">
        <f t="shared" si="10"/>
        <v>2384676</v>
      </c>
      <c r="N31" s="282">
        <f t="shared" si="10"/>
        <v>4864373</v>
      </c>
      <c r="O31" s="43">
        <f t="shared" si="10"/>
        <v>14581118</v>
      </c>
    </row>
    <row r="32" spans="1:15" ht="17.25" customHeight="1">
      <c r="A32" s="42" t="s">
        <v>1</v>
      </c>
      <c r="B32" s="41"/>
      <c r="C32" s="40"/>
      <c r="D32" s="39"/>
      <c r="E32" s="254"/>
      <c r="F32" s="40"/>
      <c r="G32" s="39"/>
      <c r="H32" s="37"/>
      <c r="I32" s="40"/>
      <c r="J32" s="39"/>
      <c r="K32" s="38"/>
      <c r="L32" s="85"/>
      <c r="M32" s="268"/>
      <c r="N32" s="283"/>
      <c r="O32" s="36"/>
    </row>
    <row r="33" spans="1:15" ht="17.25" customHeight="1">
      <c r="A33" s="35" t="s">
        <v>153</v>
      </c>
      <c r="B33" s="34"/>
      <c r="C33" s="304">
        <f>(C28/C15-1)*100</f>
        <v>-0.4117249921588795</v>
      </c>
      <c r="D33" s="305">
        <f aca="true" t="shared" si="11" ref="D33:O33">(D28/D15-1)*100</f>
        <v>21.114491871685637</v>
      </c>
      <c r="E33" s="306">
        <f t="shared" si="11"/>
        <v>0.2269134051195998</v>
      </c>
      <c r="F33" s="304">
        <f t="shared" si="11"/>
        <v>3.8876644182667563</v>
      </c>
      <c r="G33" s="307">
        <f t="shared" si="11"/>
        <v>7.750508368167042</v>
      </c>
      <c r="H33" s="308">
        <f t="shared" si="11"/>
        <v>5.748823967704975</v>
      </c>
      <c r="I33" s="309">
        <f t="shared" si="11"/>
        <v>150.11933174224345</v>
      </c>
      <c r="J33" s="305">
        <f t="shared" si="11"/>
        <v>264.4194756554307</v>
      </c>
      <c r="K33" s="310">
        <f t="shared" si="11"/>
        <v>194.6064139941691</v>
      </c>
      <c r="L33" s="309">
        <f t="shared" si="11"/>
        <v>4.019040267592944</v>
      </c>
      <c r="M33" s="311">
        <f t="shared" si="11"/>
        <v>7.908589302355629</v>
      </c>
      <c r="N33" s="312">
        <f t="shared" si="11"/>
        <v>5.892792055970908</v>
      </c>
      <c r="O33" s="313">
        <f t="shared" si="11"/>
        <v>2.0231662897685077</v>
      </c>
    </row>
    <row r="34" spans="1:15" ht="7.5" customHeight="1" thickBot="1">
      <c r="A34" s="33"/>
      <c r="B34" s="32"/>
      <c r="C34" s="31"/>
      <c r="D34" s="30"/>
      <c r="E34" s="255"/>
      <c r="F34" s="29"/>
      <c r="G34" s="27"/>
      <c r="H34" s="26"/>
      <c r="I34" s="29"/>
      <c r="J34" s="27"/>
      <c r="K34" s="28"/>
      <c r="L34" s="29"/>
      <c r="M34" s="271"/>
      <c r="N34" s="284"/>
      <c r="O34" s="25"/>
    </row>
    <row r="35" spans="1:15" ht="17.25" customHeight="1">
      <c r="A35" s="24" t="s">
        <v>0</v>
      </c>
      <c r="B35" s="23"/>
      <c r="C35" s="22"/>
      <c r="D35" s="21"/>
      <c r="E35" s="256"/>
      <c r="F35" s="20"/>
      <c r="G35" s="18"/>
      <c r="H35" s="17"/>
      <c r="I35" s="20"/>
      <c r="J35" s="18"/>
      <c r="K35" s="19"/>
      <c r="L35" s="20"/>
      <c r="M35" s="272"/>
      <c r="N35" s="285"/>
      <c r="O35" s="16"/>
    </row>
    <row r="36" spans="1:15" ht="17.25" customHeight="1" thickBot="1">
      <c r="A36" s="292" t="s">
        <v>154</v>
      </c>
      <c r="B36" s="15"/>
      <c r="C36" s="14">
        <f aca="true" t="shared" si="12" ref="C36:O36">(C31/C30-1)*100</f>
        <v>2.5178896856840494</v>
      </c>
      <c r="D36" s="10">
        <f t="shared" si="12"/>
        <v>4.880818717978497</v>
      </c>
      <c r="E36" s="257">
        <f t="shared" si="12"/>
        <v>2.595219298416951</v>
      </c>
      <c r="F36" s="14">
        <f t="shared" si="12"/>
        <v>4.876119385268618</v>
      </c>
      <c r="G36" s="13">
        <f t="shared" si="12"/>
        <v>7.936718999956893</v>
      </c>
      <c r="H36" s="9">
        <f t="shared" si="12"/>
        <v>6.354302537552137</v>
      </c>
      <c r="I36" s="12">
        <f t="shared" si="12"/>
        <v>-59.68954475845747</v>
      </c>
      <c r="J36" s="10">
        <f t="shared" si="12"/>
        <v>-36.289913836796764</v>
      </c>
      <c r="K36" s="11">
        <f t="shared" si="12"/>
        <v>-50.16301432049853</v>
      </c>
      <c r="L36" s="12">
        <f t="shared" si="12"/>
        <v>4.485283893395131</v>
      </c>
      <c r="M36" s="273">
        <f t="shared" si="12"/>
        <v>7.739600699385996</v>
      </c>
      <c r="N36" s="286">
        <f t="shared" si="12"/>
        <v>6.055722950669562</v>
      </c>
      <c r="O36" s="8">
        <f t="shared" si="12"/>
        <v>3.7242915259981135</v>
      </c>
    </row>
    <row r="37" spans="1:14" s="5" customFormat="1" ht="11.25" customHeight="1" thickTop="1">
      <c r="A37" s="84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84" t="s">
        <v>144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P33:IV33 P36:IV36">
    <cfRule type="cellIs" priority="4" dxfId="93" operator="lessThan" stopIfTrue="1">
      <formula>0</formula>
    </cfRule>
  </conditionalFormatting>
  <conditionalFormatting sqref="A33:B33 A36:B36">
    <cfRule type="cellIs" priority="1" dxfId="93" operator="lessThan" stopIfTrue="1">
      <formula>0</formula>
    </cfRule>
  </conditionalFormatting>
  <conditionalFormatting sqref="C32:O36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1">
      <selection activeCell="I11" sqref="I11:J28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98" t="s">
        <v>26</v>
      </c>
      <c r="O1" s="598"/>
    </row>
    <row r="2" ht="5.25" customHeight="1"/>
    <row r="3" ht="4.5" customHeight="1" thickBot="1"/>
    <row r="4" spans="1:15" ht="13.5" customHeight="1" thickTop="1">
      <c r="A4" s="604" t="s">
        <v>30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6"/>
    </row>
    <row r="5" spans="1:15" ht="12.75" customHeight="1">
      <c r="A5" s="607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9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87" t="s">
        <v>24</v>
      </c>
      <c r="D7" s="588"/>
      <c r="E7" s="597"/>
      <c r="F7" s="593" t="s">
        <v>23</v>
      </c>
      <c r="G7" s="594"/>
      <c r="H7" s="594"/>
      <c r="I7" s="594"/>
      <c r="J7" s="594"/>
      <c r="K7" s="594"/>
      <c r="L7" s="594"/>
      <c r="M7" s="594"/>
      <c r="N7" s="610"/>
      <c r="O7" s="599" t="s">
        <v>22</v>
      </c>
    </row>
    <row r="8" spans="1:15" ht="3.75" customHeight="1" thickBot="1">
      <c r="A8" s="78"/>
      <c r="B8" s="77"/>
      <c r="C8" s="76"/>
      <c r="D8" s="75"/>
      <c r="E8" s="74"/>
      <c r="F8" s="595"/>
      <c r="G8" s="596"/>
      <c r="H8" s="596"/>
      <c r="I8" s="596"/>
      <c r="J8" s="596"/>
      <c r="K8" s="596"/>
      <c r="L8" s="596"/>
      <c r="M8" s="596"/>
      <c r="N8" s="611"/>
      <c r="O8" s="600"/>
    </row>
    <row r="9" spans="1:15" ht="21.75" customHeight="1" thickBot="1" thickTop="1">
      <c r="A9" s="585" t="s">
        <v>21</v>
      </c>
      <c r="B9" s="586"/>
      <c r="C9" s="589" t="s">
        <v>20</v>
      </c>
      <c r="D9" s="591" t="s">
        <v>19</v>
      </c>
      <c r="E9" s="602" t="s">
        <v>15</v>
      </c>
      <c r="F9" s="587" t="s">
        <v>20</v>
      </c>
      <c r="G9" s="588"/>
      <c r="H9" s="588"/>
      <c r="I9" s="587" t="s">
        <v>19</v>
      </c>
      <c r="J9" s="588"/>
      <c r="K9" s="597"/>
      <c r="L9" s="87" t="s">
        <v>18</v>
      </c>
      <c r="M9" s="86"/>
      <c r="N9" s="86"/>
      <c r="O9" s="600"/>
    </row>
    <row r="10" spans="1:15" s="67" customFormat="1" ht="18.75" customHeight="1" thickBot="1">
      <c r="A10" s="73"/>
      <c r="B10" s="72"/>
      <c r="C10" s="590"/>
      <c r="D10" s="592"/>
      <c r="E10" s="603"/>
      <c r="F10" s="70" t="s">
        <v>29</v>
      </c>
      <c r="G10" s="69" t="s">
        <v>28</v>
      </c>
      <c r="H10" s="68" t="s">
        <v>15</v>
      </c>
      <c r="I10" s="70" t="s">
        <v>29</v>
      </c>
      <c r="J10" s="69" t="s">
        <v>28</v>
      </c>
      <c r="K10" s="71" t="s">
        <v>15</v>
      </c>
      <c r="L10" s="70" t="s">
        <v>29</v>
      </c>
      <c r="M10" s="266" t="s">
        <v>28</v>
      </c>
      <c r="N10" s="317" t="s">
        <v>15</v>
      </c>
      <c r="O10" s="601"/>
    </row>
    <row r="11" spans="1:15" s="65" customFormat="1" ht="18.75" customHeight="1" thickTop="1">
      <c r="A11" s="582">
        <v>2016</v>
      </c>
      <c r="B11" s="328" t="s">
        <v>5</v>
      </c>
      <c r="C11" s="295">
        <v>11421.194000000005</v>
      </c>
      <c r="D11" s="296">
        <v>1857.0699999999988</v>
      </c>
      <c r="E11" s="248">
        <f aca="true" t="shared" si="0" ref="E11:E24">D11+C11</f>
        <v>13278.264000000003</v>
      </c>
      <c r="F11" s="295">
        <v>26922.977000000003</v>
      </c>
      <c r="G11" s="297">
        <v>13568.128</v>
      </c>
      <c r="H11" s="298">
        <f aca="true" t="shared" si="1" ref="H11:H22">G11+F11</f>
        <v>40491.105</v>
      </c>
      <c r="I11" s="299">
        <v>7023.392970000001</v>
      </c>
      <c r="J11" s="300">
        <v>1404.214</v>
      </c>
      <c r="K11" s="301">
        <f aca="true" t="shared" si="2" ref="K11:K22">J11+I11</f>
        <v>8427.60697</v>
      </c>
      <c r="L11" s="302">
        <f aca="true" t="shared" si="3" ref="L11:N24">I11+F11</f>
        <v>33946.36997</v>
      </c>
      <c r="M11" s="303">
        <f t="shared" si="3"/>
        <v>14972.342</v>
      </c>
      <c r="N11" s="278">
        <f t="shared" si="3"/>
        <v>48918.711970000004</v>
      </c>
      <c r="O11" s="66">
        <f aca="true" t="shared" si="4" ref="O11:O24">N11+E11</f>
        <v>62196.97597000001</v>
      </c>
    </row>
    <row r="12" spans="1:15" ht="18.75" customHeight="1">
      <c r="A12" s="583"/>
      <c r="B12" s="328" t="s">
        <v>4</v>
      </c>
      <c r="C12" s="52">
        <v>11848.563000000007</v>
      </c>
      <c r="D12" s="61">
        <v>2141.458999999999</v>
      </c>
      <c r="E12" s="249">
        <f t="shared" si="0"/>
        <v>13990.022000000006</v>
      </c>
      <c r="F12" s="52">
        <v>25078.524000000005</v>
      </c>
      <c r="G12" s="50">
        <v>12695.67</v>
      </c>
      <c r="H12" s="56">
        <f t="shared" si="1"/>
        <v>37774.194</v>
      </c>
      <c r="I12" s="59">
        <v>5917.042</v>
      </c>
      <c r="J12" s="58">
        <v>1500.3120000000001</v>
      </c>
      <c r="K12" s="57">
        <f t="shared" si="2"/>
        <v>7417.354</v>
      </c>
      <c r="L12" s="233">
        <f t="shared" si="3"/>
        <v>30995.566000000006</v>
      </c>
      <c r="M12" s="267">
        <f t="shared" si="3"/>
        <v>14195.982</v>
      </c>
      <c r="N12" s="279">
        <f t="shared" si="3"/>
        <v>45191.548</v>
      </c>
      <c r="O12" s="55">
        <f t="shared" si="4"/>
        <v>59181.57000000001</v>
      </c>
    </row>
    <row r="13" spans="1:15" ht="18.75" customHeight="1">
      <c r="A13" s="583"/>
      <c r="B13" s="328" t="s">
        <v>3</v>
      </c>
      <c r="C13" s="52">
        <v>12806.842000000013</v>
      </c>
      <c r="D13" s="61">
        <v>2117.8229999999985</v>
      </c>
      <c r="E13" s="249">
        <f t="shared" si="0"/>
        <v>14924.665000000012</v>
      </c>
      <c r="F13" s="52">
        <v>26157.321999999996</v>
      </c>
      <c r="G13" s="50">
        <v>14364.148999999994</v>
      </c>
      <c r="H13" s="56">
        <f t="shared" si="1"/>
        <v>40521.47099999999</v>
      </c>
      <c r="I13" s="233">
        <v>6570.702</v>
      </c>
      <c r="J13" s="58">
        <v>2597.895</v>
      </c>
      <c r="K13" s="57">
        <f t="shared" si="2"/>
        <v>9168.597</v>
      </c>
      <c r="L13" s="233">
        <f t="shared" si="3"/>
        <v>32728.023999999998</v>
      </c>
      <c r="M13" s="267">
        <f t="shared" si="3"/>
        <v>16962.043999999994</v>
      </c>
      <c r="N13" s="279">
        <f t="shared" si="3"/>
        <v>49690.06799999999</v>
      </c>
      <c r="O13" s="55">
        <f t="shared" si="4"/>
        <v>64614.73300000001</v>
      </c>
    </row>
    <row r="14" spans="1:15" ht="18.75" customHeight="1">
      <c r="A14" s="583"/>
      <c r="B14" s="328" t="s">
        <v>14</v>
      </c>
      <c r="C14" s="52">
        <v>13783.882</v>
      </c>
      <c r="D14" s="61">
        <v>991.723999999999</v>
      </c>
      <c r="E14" s="249">
        <f t="shared" si="0"/>
        <v>14775.605999999998</v>
      </c>
      <c r="F14" s="52">
        <v>29695.89699999999</v>
      </c>
      <c r="G14" s="50">
        <v>13082.559999999998</v>
      </c>
      <c r="H14" s="56">
        <f t="shared" si="1"/>
        <v>42778.45699999999</v>
      </c>
      <c r="I14" s="59">
        <v>11710.678</v>
      </c>
      <c r="J14" s="58">
        <v>3475.231</v>
      </c>
      <c r="K14" s="57">
        <f t="shared" si="2"/>
        <v>15185.909</v>
      </c>
      <c r="L14" s="233">
        <f t="shared" si="3"/>
        <v>41406.57499999999</v>
      </c>
      <c r="M14" s="267">
        <f t="shared" si="3"/>
        <v>16557.790999999997</v>
      </c>
      <c r="N14" s="279">
        <f t="shared" si="3"/>
        <v>57964.36599999999</v>
      </c>
      <c r="O14" s="55">
        <f t="shared" si="4"/>
        <v>72739.97199999998</v>
      </c>
    </row>
    <row r="15" spans="1:15" s="65" customFormat="1" ht="18.75" customHeight="1">
      <c r="A15" s="583"/>
      <c r="B15" s="328" t="s">
        <v>13</v>
      </c>
      <c r="C15" s="52">
        <v>12638.630000000001</v>
      </c>
      <c r="D15" s="61">
        <v>885.798</v>
      </c>
      <c r="E15" s="249">
        <f t="shared" si="0"/>
        <v>13524.428000000002</v>
      </c>
      <c r="F15" s="52">
        <v>25363.291999999998</v>
      </c>
      <c r="G15" s="50">
        <v>13478.010999999995</v>
      </c>
      <c r="H15" s="56">
        <f t="shared" si="1"/>
        <v>38841.30299999999</v>
      </c>
      <c r="I15" s="59">
        <v>6423.654</v>
      </c>
      <c r="J15" s="58">
        <v>2661.1779999999994</v>
      </c>
      <c r="K15" s="57">
        <f t="shared" si="2"/>
        <v>9084.832</v>
      </c>
      <c r="L15" s="233">
        <f t="shared" si="3"/>
        <v>31786.945999999996</v>
      </c>
      <c r="M15" s="267">
        <f t="shared" si="3"/>
        <v>16139.188999999995</v>
      </c>
      <c r="N15" s="279">
        <f t="shared" si="3"/>
        <v>47926.134999999995</v>
      </c>
      <c r="O15" s="55">
        <f t="shared" si="4"/>
        <v>61450.562999999995</v>
      </c>
    </row>
    <row r="16" spans="1:15" s="245" customFormat="1" ht="18.75" customHeight="1">
      <c r="A16" s="583"/>
      <c r="B16" s="329" t="s">
        <v>12</v>
      </c>
      <c r="C16" s="52">
        <v>14128.666000000003</v>
      </c>
      <c r="D16" s="61">
        <v>967.2700000000008</v>
      </c>
      <c r="E16" s="249">
        <f t="shared" si="0"/>
        <v>15095.936000000003</v>
      </c>
      <c r="F16" s="52">
        <v>24984.322999999993</v>
      </c>
      <c r="G16" s="50">
        <v>13734.576000000003</v>
      </c>
      <c r="H16" s="56">
        <f t="shared" si="1"/>
        <v>38718.899</v>
      </c>
      <c r="I16" s="59">
        <v>5563</v>
      </c>
      <c r="J16" s="58">
        <v>2170.166</v>
      </c>
      <c r="K16" s="57">
        <f t="shared" si="2"/>
        <v>7733.166</v>
      </c>
      <c r="L16" s="233">
        <f t="shared" si="3"/>
        <v>30547.322999999993</v>
      </c>
      <c r="M16" s="267">
        <f t="shared" si="3"/>
        <v>15904.742000000002</v>
      </c>
      <c r="N16" s="279">
        <f t="shared" si="3"/>
        <v>46452.064999999995</v>
      </c>
      <c r="O16" s="55">
        <f t="shared" si="4"/>
        <v>61548.001</v>
      </c>
    </row>
    <row r="17" spans="1:15" s="258" customFormat="1" ht="18.75" customHeight="1">
      <c r="A17" s="583"/>
      <c r="B17" s="328" t="s">
        <v>11</v>
      </c>
      <c r="C17" s="52">
        <v>16887.331000000006</v>
      </c>
      <c r="D17" s="61">
        <v>1309.4540000000002</v>
      </c>
      <c r="E17" s="249">
        <f t="shared" si="0"/>
        <v>18196.785000000007</v>
      </c>
      <c r="F17" s="52">
        <v>25070.022</v>
      </c>
      <c r="G17" s="50">
        <v>14500.524999999998</v>
      </c>
      <c r="H17" s="56">
        <f t="shared" si="1"/>
        <v>39570.547</v>
      </c>
      <c r="I17" s="59">
        <v>6296.044999999999</v>
      </c>
      <c r="J17" s="58">
        <v>3104.829</v>
      </c>
      <c r="K17" s="57">
        <f t="shared" si="2"/>
        <v>9400.874</v>
      </c>
      <c r="L17" s="233">
        <f t="shared" si="3"/>
        <v>31366.067</v>
      </c>
      <c r="M17" s="267">
        <f t="shared" si="3"/>
        <v>17605.354</v>
      </c>
      <c r="N17" s="279">
        <f t="shared" si="3"/>
        <v>48971.421</v>
      </c>
      <c r="O17" s="55">
        <f t="shared" si="4"/>
        <v>67168.206</v>
      </c>
    </row>
    <row r="18" spans="1:15" s="265" customFormat="1" ht="18.75" customHeight="1">
      <c r="A18" s="583"/>
      <c r="B18" s="328" t="s">
        <v>10</v>
      </c>
      <c r="C18" s="52">
        <v>15093.098999999987</v>
      </c>
      <c r="D18" s="61">
        <v>1119.6540000000005</v>
      </c>
      <c r="E18" s="249">
        <f t="shared" si="0"/>
        <v>16212.752999999988</v>
      </c>
      <c r="F18" s="52">
        <v>26007.945999999985</v>
      </c>
      <c r="G18" s="50">
        <v>14807.36499999999</v>
      </c>
      <c r="H18" s="56">
        <f t="shared" si="1"/>
        <v>40815.31099999997</v>
      </c>
      <c r="I18" s="59">
        <v>5069.978999999999</v>
      </c>
      <c r="J18" s="58">
        <v>2636.1990000000005</v>
      </c>
      <c r="K18" s="57">
        <f t="shared" si="2"/>
        <v>7706.178</v>
      </c>
      <c r="L18" s="233">
        <f t="shared" si="3"/>
        <v>31077.924999999985</v>
      </c>
      <c r="M18" s="267">
        <f t="shared" si="3"/>
        <v>17443.56399999999</v>
      </c>
      <c r="N18" s="279">
        <f t="shared" si="3"/>
        <v>48521.48899999997</v>
      </c>
      <c r="O18" s="55">
        <f t="shared" si="4"/>
        <v>64734.24199999996</v>
      </c>
    </row>
    <row r="19" spans="1:15" ht="18.75" customHeight="1">
      <c r="A19" s="583"/>
      <c r="B19" s="328" t="s">
        <v>9</v>
      </c>
      <c r="C19" s="52">
        <v>15171.751999999999</v>
      </c>
      <c r="D19" s="61">
        <v>1050.7379999999994</v>
      </c>
      <c r="E19" s="249">
        <f t="shared" si="0"/>
        <v>16222.489999999998</v>
      </c>
      <c r="F19" s="52">
        <v>26140.642999999993</v>
      </c>
      <c r="G19" s="50">
        <v>14655.275999999996</v>
      </c>
      <c r="H19" s="56">
        <f t="shared" si="1"/>
        <v>40795.91899999999</v>
      </c>
      <c r="I19" s="59">
        <v>7049.579</v>
      </c>
      <c r="J19" s="58">
        <v>3219.482</v>
      </c>
      <c r="K19" s="57">
        <f t="shared" si="2"/>
        <v>10269.061</v>
      </c>
      <c r="L19" s="233">
        <f t="shared" si="3"/>
        <v>33190.221999999994</v>
      </c>
      <c r="M19" s="267">
        <f t="shared" si="3"/>
        <v>17874.757999999994</v>
      </c>
      <c r="N19" s="279">
        <f t="shared" si="3"/>
        <v>51064.97999999999</v>
      </c>
      <c r="O19" s="55">
        <f t="shared" si="4"/>
        <v>67287.46999999999</v>
      </c>
    </row>
    <row r="20" spans="1:15" s="274" customFormat="1" ht="18.75" customHeight="1">
      <c r="A20" s="583"/>
      <c r="B20" s="328" t="s">
        <v>8</v>
      </c>
      <c r="C20" s="52">
        <v>14385.91899999999</v>
      </c>
      <c r="D20" s="61">
        <v>1113.368999999999</v>
      </c>
      <c r="E20" s="249">
        <f t="shared" si="0"/>
        <v>15499.28799999999</v>
      </c>
      <c r="F20" s="52">
        <v>29162.51900000001</v>
      </c>
      <c r="G20" s="50">
        <v>15970.464000000004</v>
      </c>
      <c r="H20" s="56">
        <f t="shared" si="1"/>
        <v>45132.983000000015</v>
      </c>
      <c r="I20" s="59">
        <v>6652.452</v>
      </c>
      <c r="J20" s="58">
        <v>3682.899</v>
      </c>
      <c r="K20" s="57">
        <f t="shared" si="2"/>
        <v>10335.351</v>
      </c>
      <c r="L20" s="233">
        <f t="shared" si="3"/>
        <v>35814.97100000001</v>
      </c>
      <c r="M20" s="267">
        <f t="shared" si="3"/>
        <v>19653.363000000005</v>
      </c>
      <c r="N20" s="279">
        <f t="shared" si="3"/>
        <v>55468.33400000002</v>
      </c>
      <c r="O20" s="55">
        <f t="shared" si="4"/>
        <v>70967.622</v>
      </c>
    </row>
    <row r="21" spans="1:15" s="54" customFormat="1" ht="18.75" customHeight="1">
      <c r="A21" s="583"/>
      <c r="B21" s="328" t="s">
        <v>7</v>
      </c>
      <c r="C21" s="52">
        <v>15439.293000000005</v>
      </c>
      <c r="D21" s="61">
        <v>1060.6469999999995</v>
      </c>
      <c r="E21" s="249">
        <f t="shared" si="0"/>
        <v>16499.940000000006</v>
      </c>
      <c r="F21" s="52">
        <v>26781.021999999997</v>
      </c>
      <c r="G21" s="50">
        <v>16346.724999999995</v>
      </c>
      <c r="H21" s="56">
        <f t="shared" si="1"/>
        <v>43127.74699999999</v>
      </c>
      <c r="I21" s="59">
        <v>7991.955</v>
      </c>
      <c r="J21" s="58">
        <v>4510.3460000000005</v>
      </c>
      <c r="K21" s="57">
        <f t="shared" si="2"/>
        <v>12502.301</v>
      </c>
      <c r="L21" s="233">
        <f t="shared" si="3"/>
        <v>34772.977</v>
      </c>
      <c r="M21" s="267">
        <f t="shared" si="3"/>
        <v>20857.070999999996</v>
      </c>
      <c r="N21" s="279">
        <f t="shared" si="3"/>
        <v>55630.04799999999</v>
      </c>
      <c r="O21" s="55">
        <f t="shared" si="4"/>
        <v>72129.988</v>
      </c>
    </row>
    <row r="22" spans="1:15" ht="18.75" customHeight="1" thickBot="1">
      <c r="A22" s="584"/>
      <c r="B22" s="328" t="s">
        <v>6</v>
      </c>
      <c r="C22" s="52">
        <v>16297.548</v>
      </c>
      <c r="D22" s="61">
        <v>1099.3519999999996</v>
      </c>
      <c r="E22" s="249">
        <f t="shared" si="0"/>
        <v>17396.9</v>
      </c>
      <c r="F22" s="52">
        <v>26692.725000000006</v>
      </c>
      <c r="G22" s="50">
        <v>16896.671000000006</v>
      </c>
      <c r="H22" s="56">
        <f t="shared" si="1"/>
        <v>43589.39600000001</v>
      </c>
      <c r="I22" s="59">
        <v>7269.738000000001</v>
      </c>
      <c r="J22" s="58">
        <v>4285.142999999999</v>
      </c>
      <c r="K22" s="57">
        <f t="shared" si="2"/>
        <v>11554.881000000001</v>
      </c>
      <c r="L22" s="233">
        <f t="shared" si="3"/>
        <v>33962.463</v>
      </c>
      <c r="M22" s="267">
        <f t="shared" si="3"/>
        <v>21181.814000000006</v>
      </c>
      <c r="N22" s="279">
        <f t="shared" si="3"/>
        <v>55144.27700000001</v>
      </c>
      <c r="O22" s="55">
        <f t="shared" si="4"/>
        <v>72541.17700000001</v>
      </c>
    </row>
    <row r="23" spans="1:15" ht="3.75" customHeight="1">
      <c r="A23" s="64"/>
      <c r="B23" s="330"/>
      <c r="C23" s="63"/>
      <c r="D23" s="62"/>
      <c r="E23" s="250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68">
        <f t="shared" si="3"/>
        <v>0</v>
      </c>
      <c r="N23" s="280">
        <f t="shared" si="3"/>
        <v>0</v>
      </c>
      <c r="O23" s="36">
        <f t="shared" si="4"/>
        <v>0</v>
      </c>
    </row>
    <row r="24" spans="1:15" s="539" customFormat="1" ht="19.5" customHeight="1">
      <c r="A24" s="529">
        <v>2017</v>
      </c>
      <c r="B24" s="328" t="s">
        <v>5</v>
      </c>
      <c r="C24" s="52">
        <v>11829.99400000001</v>
      </c>
      <c r="D24" s="530">
        <v>1191.2129999999995</v>
      </c>
      <c r="E24" s="531">
        <f t="shared" si="0"/>
        <v>13021.20700000001</v>
      </c>
      <c r="F24" s="532">
        <v>23957.267</v>
      </c>
      <c r="G24" s="50">
        <v>13194.999000000009</v>
      </c>
      <c r="H24" s="533">
        <f>G24+F24</f>
        <v>37152.26600000001</v>
      </c>
      <c r="I24" s="59">
        <v>10316.453</v>
      </c>
      <c r="J24" s="58">
        <v>3650.6160000000004</v>
      </c>
      <c r="K24" s="534">
        <f>J24+I24</f>
        <v>13967.069</v>
      </c>
      <c r="L24" s="535">
        <f t="shared" si="3"/>
        <v>34273.72</v>
      </c>
      <c r="M24" s="536">
        <f t="shared" si="3"/>
        <v>16845.61500000001</v>
      </c>
      <c r="N24" s="537">
        <f t="shared" si="3"/>
        <v>51119.33500000001</v>
      </c>
      <c r="O24" s="538">
        <f t="shared" si="4"/>
        <v>64140.542000000016</v>
      </c>
    </row>
    <row r="25" spans="1:15" s="539" customFormat="1" ht="19.5" customHeight="1">
      <c r="A25" s="529"/>
      <c r="B25" s="328" t="s">
        <v>4</v>
      </c>
      <c r="C25" s="52">
        <v>11490.663999999995</v>
      </c>
      <c r="D25" s="530">
        <v>2437.2589999999996</v>
      </c>
      <c r="E25" s="531">
        <f>D25+C25</f>
        <v>13927.922999999995</v>
      </c>
      <c r="F25" s="532">
        <v>21477.372000000003</v>
      </c>
      <c r="G25" s="50">
        <v>10834.468999999997</v>
      </c>
      <c r="H25" s="533">
        <f>G25+F25</f>
        <v>32311.841</v>
      </c>
      <c r="I25" s="59">
        <v>13366.740999999996</v>
      </c>
      <c r="J25" s="58">
        <v>5140.989</v>
      </c>
      <c r="K25" s="534">
        <f>J25+I25</f>
        <v>18507.729999999996</v>
      </c>
      <c r="L25" s="535">
        <f aca="true" t="shared" si="5" ref="L25:N26">I25+F25</f>
        <v>34844.113</v>
      </c>
      <c r="M25" s="536">
        <f t="shared" si="5"/>
        <v>15975.457999999997</v>
      </c>
      <c r="N25" s="537">
        <f t="shared" si="5"/>
        <v>50819.570999999996</v>
      </c>
      <c r="O25" s="538">
        <f>N25+E25</f>
        <v>64747.49399999999</v>
      </c>
    </row>
    <row r="26" spans="1:15" s="539" customFormat="1" ht="19.5" customHeight="1">
      <c r="A26" s="529"/>
      <c r="B26" s="328" t="s">
        <v>3</v>
      </c>
      <c r="C26" s="52">
        <v>12799.938000000004</v>
      </c>
      <c r="D26" s="530">
        <v>2855.977</v>
      </c>
      <c r="E26" s="531">
        <f>D26+C26</f>
        <v>15655.915000000005</v>
      </c>
      <c r="F26" s="532">
        <v>22139.188999999988</v>
      </c>
      <c r="G26" s="50">
        <v>13137.115000000002</v>
      </c>
      <c r="H26" s="533">
        <f>G26+F26</f>
        <v>35276.30399999999</v>
      </c>
      <c r="I26" s="59">
        <v>10475.223</v>
      </c>
      <c r="J26" s="58">
        <v>5355.985999999998</v>
      </c>
      <c r="K26" s="534">
        <f>J26+I26</f>
        <v>15831.208999999999</v>
      </c>
      <c r="L26" s="535">
        <f t="shared" si="5"/>
        <v>32614.41199999999</v>
      </c>
      <c r="M26" s="536">
        <f t="shared" si="5"/>
        <v>18493.101</v>
      </c>
      <c r="N26" s="537">
        <f t="shared" si="5"/>
        <v>51107.51299999999</v>
      </c>
      <c r="O26" s="538">
        <f>N26+E26</f>
        <v>66763.428</v>
      </c>
    </row>
    <row r="27" spans="1:15" s="539" customFormat="1" ht="19.5" customHeight="1">
      <c r="A27" s="529"/>
      <c r="B27" s="328" t="s">
        <v>14</v>
      </c>
      <c r="C27" s="52">
        <v>11693.439000000008</v>
      </c>
      <c r="D27" s="530">
        <v>1440.3899999999999</v>
      </c>
      <c r="E27" s="531">
        <f>D27+C27</f>
        <v>13133.829000000007</v>
      </c>
      <c r="F27" s="532">
        <v>24734.897999999983</v>
      </c>
      <c r="G27" s="50">
        <v>12783.227000000006</v>
      </c>
      <c r="H27" s="533">
        <f>G27+F27</f>
        <v>37518.124999999985</v>
      </c>
      <c r="I27" s="59">
        <v>17968.26</v>
      </c>
      <c r="J27" s="58">
        <v>4994.878</v>
      </c>
      <c r="K27" s="534">
        <f>J27+I27</f>
        <v>22963.138</v>
      </c>
      <c r="L27" s="535">
        <f aca="true" t="shared" si="6" ref="L27:N28">I27+F27</f>
        <v>42703.15799999998</v>
      </c>
      <c r="M27" s="536">
        <f t="shared" si="6"/>
        <v>17778.105000000007</v>
      </c>
      <c r="N27" s="537">
        <f t="shared" si="6"/>
        <v>60481.262999999984</v>
      </c>
      <c r="O27" s="538">
        <f>N27+E27</f>
        <v>73615.09199999999</v>
      </c>
    </row>
    <row r="28" spans="1:15" s="539" customFormat="1" ht="19.5" customHeight="1" thickBot="1">
      <c r="A28" s="529"/>
      <c r="B28" s="328" t="s">
        <v>13</v>
      </c>
      <c r="C28" s="52">
        <v>12294.185999999994</v>
      </c>
      <c r="D28" s="530">
        <v>1742.8650000000002</v>
      </c>
      <c r="E28" s="531">
        <f>D28+C28</f>
        <v>14037.050999999994</v>
      </c>
      <c r="F28" s="532">
        <v>25167.995000000006</v>
      </c>
      <c r="G28" s="50">
        <v>12809.701999999996</v>
      </c>
      <c r="H28" s="533">
        <f>G28+F28</f>
        <v>37977.697</v>
      </c>
      <c r="I28" s="59">
        <v>16046.46</v>
      </c>
      <c r="J28" s="58">
        <v>5585.725000000002</v>
      </c>
      <c r="K28" s="534">
        <f>J28+I28</f>
        <v>21632.185</v>
      </c>
      <c r="L28" s="535">
        <f t="shared" si="6"/>
        <v>41214.455</v>
      </c>
      <c r="M28" s="536">
        <f t="shared" si="6"/>
        <v>18395.426999999996</v>
      </c>
      <c r="N28" s="537">
        <f t="shared" si="6"/>
        <v>59609.882</v>
      </c>
      <c r="O28" s="538">
        <f>N28+E28</f>
        <v>73646.93299999999</v>
      </c>
    </row>
    <row r="29" spans="1:15" ht="18" customHeight="1">
      <c r="A29" s="53" t="s">
        <v>2</v>
      </c>
      <c r="B29" s="41"/>
      <c r="C29" s="40"/>
      <c r="D29" s="39"/>
      <c r="E29" s="251"/>
      <c r="F29" s="40"/>
      <c r="G29" s="39"/>
      <c r="H29" s="38"/>
      <c r="I29" s="40"/>
      <c r="J29" s="39"/>
      <c r="K29" s="38"/>
      <c r="L29" s="85"/>
      <c r="M29" s="268"/>
      <c r="N29" s="280"/>
      <c r="O29" s="36"/>
    </row>
    <row r="30" spans="1:15" ht="18" customHeight="1">
      <c r="A30" s="35" t="s">
        <v>151</v>
      </c>
      <c r="B30" s="48"/>
      <c r="C30" s="52">
        <f>SUM(C11:C15)</f>
        <v>62499.11100000002</v>
      </c>
      <c r="D30" s="50">
        <f aca="true" t="shared" si="7" ref="D30:O30">SUM(D11:D15)</f>
        <v>7993.873999999995</v>
      </c>
      <c r="E30" s="252">
        <f t="shared" si="7"/>
        <v>70492.98500000002</v>
      </c>
      <c r="F30" s="52">
        <f t="shared" si="7"/>
        <v>133218.012</v>
      </c>
      <c r="G30" s="50">
        <f t="shared" si="7"/>
        <v>67188.518</v>
      </c>
      <c r="H30" s="51">
        <f t="shared" si="7"/>
        <v>200406.52999999997</v>
      </c>
      <c r="I30" s="52">
        <f t="shared" si="7"/>
        <v>37645.46897</v>
      </c>
      <c r="J30" s="50">
        <f t="shared" si="7"/>
        <v>11638.83</v>
      </c>
      <c r="K30" s="51">
        <f t="shared" si="7"/>
        <v>49284.29897</v>
      </c>
      <c r="L30" s="52">
        <f t="shared" si="7"/>
        <v>170863.48096999998</v>
      </c>
      <c r="M30" s="269">
        <f t="shared" si="7"/>
        <v>78827.34799999998</v>
      </c>
      <c r="N30" s="281">
        <f t="shared" si="7"/>
        <v>249690.82896999997</v>
      </c>
      <c r="O30" s="49">
        <f t="shared" si="7"/>
        <v>320183.81397</v>
      </c>
    </row>
    <row r="31" spans="1:15" ht="18" customHeight="1" thickBot="1">
      <c r="A31" s="35" t="s">
        <v>152</v>
      </c>
      <c r="B31" s="48"/>
      <c r="C31" s="47">
        <f>SUM(C24:C28)</f>
        <v>60108.221000000005</v>
      </c>
      <c r="D31" s="44">
        <f aca="true" t="shared" si="8" ref="D31:O31">SUM(D24:D28)</f>
        <v>9667.703999999998</v>
      </c>
      <c r="E31" s="253">
        <f t="shared" si="8"/>
        <v>69775.92500000002</v>
      </c>
      <c r="F31" s="46">
        <f t="shared" si="8"/>
        <v>117476.72099999999</v>
      </c>
      <c r="G31" s="44">
        <f t="shared" si="8"/>
        <v>62759.51200000002</v>
      </c>
      <c r="H31" s="45">
        <f t="shared" si="8"/>
        <v>180236.233</v>
      </c>
      <c r="I31" s="46">
        <f t="shared" si="8"/>
        <v>68173.13699999999</v>
      </c>
      <c r="J31" s="44">
        <f t="shared" si="8"/>
        <v>24728.194</v>
      </c>
      <c r="K31" s="45">
        <f t="shared" si="8"/>
        <v>92901.33099999999</v>
      </c>
      <c r="L31" s="46">
        <f t="shared" si="8"/>
        <v>185649.858</v>
      </c>
      <c r="M31" s="270">
        <f t="shared" si="8"/>
        <v>87487.706</v>
      </c>
      <c r="N31" s="282">
        <f t="shared" si="8"/>
        <v>273137.56399999995</v>
      </c>
      <c r="O31" s="43">
        <f t="shared" si="8"/>
        <v>342913.48899999994</v>
      </c>
    </row>
    <row r="32" spans="1:15" ht="17.25" customHeight="1">
      <c r="A32" s="42" t="s">
        <v>1</v>
      </c>
      <c r="B32" s="41"/>
      <c r="C32" s="40"/>
      <c r="D32" s="39"/>
      <c r="E32" s="254"/>
      <c r="F32" s="40"/>
      <c r="G32" s="39"/>
      <c r="H32" s="37"/>
      <c r="I32" s="40"/>
      <c r="J32" s="39"/>
      <c r="K32" s="38"/>
      <c r="L32" s="85"/>
      <c r="M32" s="268"/>
      <c r="N32" s="283"/>
      <c r="O32" s="36"/>
    </row>
    <row r="33" spans="1:15" ht="17.25" customHeight="1">
      <c r="A33" s="35" t="s">
        <v>153</v>
      </c>
      <c r="B33" s="34"/>
      <c r="C33" s="304">
        <f>(C28/C15-1)*100</f>
        <v>-2.7253270330724666</v>
      </c>
      <c r="D33" s="305">
        <f aca="true" t="shared" si="9" ref="D33:O33">(D28/D15-1)*100</f>
        <v>96.75648398393315</v>
      </c>
      <c r="E33" s="306">
        <f t="shared" si="9"/>
        <v>3.7903488413705277</v>
      </c>
      <c r="F33" s="304">
        <f t="shared" si="9"/>
        <v>-0.7699986263612457</v>
      </c>
      <c r="G33" s="307">
        <f t="shared" si="9"/>
        <v>-4.958513537346121</v>
      </c>
      <c r="H33" s="308">
        <f t="shared" si="9"/>
        <v>-2.223421804361181</v>
      </c>
      <c r="I33" s="309">
        <f t="shared" si="9"/>
        <v>149.80268239852265</v>
      </c>
      <c r="J33" s="305">
        <f t="shared" si="9"/>
        <v>109.89670739800208</v>
      </c>
      <c r="K33" s="310">
        <f t="shared" si="9"/>
        <v>138.11320891789745</v>
      </c>
      <c r="L33" s="309">
        <f t="shared" si="9"/>
        <v>29.658429595595635</v>
      </c>
      <c r="M33" s="311">
        <f t="shared" si="9"/>
        <v>13.979872222823598</v>
      </c>
      <c r="N33" s="312">
        <f t="shared" si="9"/>
        <v>24.37865477781591</v>
      </c>
      <c r="O33" s="313">
        <f t="shared" si="9"/>
        <v>19.84745038056037</v>
      </c>
    </row>
    <row r="34" spans="1:15" ht="7.5" customHeight="1" thickBot="1">
      <c r="A34" s="33"/>
      <c r="B34" s="32"/>
      <c r="C34" s="31"/>
      <c r="D34" s="30"/>
      <c r="E34" s="255"/>
      <c r="F34" s="29"/>
      <c r="G34" s="27"/>
      <c r="H34" s="26"/>
      <c r="I34" s="29"/>
      <c r="J34" s="27"/>
      <c r="K34" s="28"/>
      <c r="L34" s="29"/>
      <c r="M34" s="271"/>
      <c r="N34" s="284"/>
      <c r="O34" s="25"/>
    </row>
    <row r="35" spans="1:15" ht="17.25" customHeight="1">
      <c r="A35" s="24" t="s">
        <v>0</v>
      </c>
      <c r="B35" s="23"/>
      <c r="C35" s="22"/>
      <c r="D35" s="21"/>
      <c r="E35" s="256"/>
      <c r="F35" s="20"/>
      <c r="G35" s="18"/>
      <c r="H35" s="17"/>
      <c r="I35" s="20"/>
      <c r="J35" s="18"/>
      <c r="K35" s="19"/>
      <c r="L35" s="20"/>
      <c r="M35" s="272"/>
      <c r="N35" s="285"/>
      <c r="O35" s="16"/>
    </row>
    <row r="36" spans="1:15" ht="17.25" customHeight="1" thickBot="1">
      <c r="A36" s="292" t="s">
        <v>154</v>
      </c>
      <c r="B36" s="15"/>
      <c r="C36" s="14">
        <f aca="true" t="shared" si="10" ref="C36:O36">(C31/C30-1)*100</f>
        <v>-3.825478413604977</v>
      </c>
      <c r="D36" s="10">
        <f t="shared" si="10"/>
        <v>20.93890896954347</v>
      </c>
      <c r="E36" s="257">
        <f t="shared" si="10"/>
        <v>-1.0172075987419094</v>
      </c>
      <c r="F36" s="14">
        <f t="shared" si="10"/>
        <v>-11.816188189326827</v>
      </c>
      <c r="G36" s="13">
        <f t="shared" si="10"/>
        <v>-6.5919090520793695</v>
      </c>
      <c r="H36" s="9">
        <f t="shared" si="10"/>
        <v>-10.064690506841256</v>
      </c>
      <c r="I36" s="12">
        <f t="shared" si="10"/>
        <v>81.09254278204834</v>
      </c>
      <c r="J36" s="10">
        <f t="shared" si="10"/>
        <v>112.46288501507453</v>
      </c>
      <c r="K36" s="11">
        <f t="shared" si="10"/>
        <v>88.5008672976159</v>
      </c>
      <c r="L36" s="12">
        <f t="shared" si="10"/>
        <v>8.653913022289528</v>
      </c>
      <c r="M36" s="273">
        <f t="shared" si="10"/>
        <v>10.986489105278574</v>
      </c>
      <c r="N36" s="286">
        <f t="shared" si="10"/>
        <v>9.390306855369968</v>
      </c>
      <c r="O36" s="8">
        <f t="shared" si="10"/>
        <v>7.098945680036661</v>
      </c>
    </row>
    <row r="37" spans="1:14" s="5" customFormat="1" ht="6" customHeight="1" thickTop="1">
      <c r="A37" s="84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84" t="s">
        <v>144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P33:IV33 P36:IV36">
    <cfRule type="cellIs" priority="4" dxfId="93" operator="lessThan" stopIfTrue="1">
      <formula>0</formula>
    </cfRule>
  </conditionalFormatting>
  <conditionalFormatting sqref="A33:B33 A36:B36">
    <cfRule type="cellIs" priority="1" dxfId="93" operator="lessThan" stopIfTrue="1">
      <formula>0</formula>
    </cfRule>
  </conditionalFormatting>
  <conditionalFormatting sqref="C32:O36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8"/>
  <sheetViews>
    <sheetView showGridLines="0" zoomScale="90" zoomScaleNormal="90" zoomScalePageLayoutView="0" workbookViewId="0" topLeftCell="A1">
      <selection activeCell="R6" sqref="A6:IV6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1.140625" style="88" bestFit="1" customWidth="1"/>
    <col min="11" max="11" width="10.28125" style="88" customWidth="1"/>
    <col min="12" max="12" width="11.8515625" style="88" customWidth="1"/>
    <col min="13" max="13" width="9.00390625" style="88" bestFit="1" customWidth="1"/>
    <col min="14" max="14" width="11.140625" style="88" bestFit="1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612" t="s">
        <v>26</v>
      </c>
      <c r="O1" s="613"/>
      <c r="P1" s="613"/>
      <c r="Q1" s="614"/>
    </row>
    <row r="2" ht="7.5" customHeight="1" thickBot="1"/>
    <row r="3" spans="1:17" ht="24" customHeight="1">
      <c r="A3" s="620" t="s">
        <v>37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2"/>
    </row>
    <row r="4" spans="1:17" ht="18" customHeight="1" thickBot="1">
      <c r="A4" s="623" t="s">
        <v>36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5"/>
    </row>
    <row r="5" spans="1:17" ht="15" thickBot="1">
      <c r="A5" s="631" t="s">
        <v>145</v>
      </c>
      <c r="B5" s="615" t="s">
        <v>34</v>
      </c>
      <c r="C5" s="616"/>
      <c r="D5" s="616"/>
      <c r="E5" s="616"/>
      <c r="F5" s="617"/>
      <c r="G5" s="617"/>
      <c r="H5" s="617"/>
      <c r="I5" s="618"/>
      <c r="J5" s="616" t="s">
        <v>33</v>
      </c>
      <c r="K5" s="616"/>
      <c r="L5" s="616"/>
      <c r="M5" s="616"/>
      <c r="N5" s="616"/>
      <c r="O5" s="616"/>
      <c r="P5" s="616"/>
      <c r="Q5" s="619"/>
    </row>
    <row r="6" spans="1:17" s="327" customFormat="1" ht="25.5" customHeight="1" thickBot="1">
      <c r="A6" s="632"/>
      <c r="B6" s="626" t="s">
        <v>155</v>
      </c>
      <c r="C6" s="629"/>
      <c r="D6" s="630"/>
      <c r="E6" s="634" t="s">
        <v>32</v>
      </c>
      <c r="F6" s="626" t="s">
        <v>156</v>
      </c>
      <c r="G6" s="629"/>
      <c r="H6" s="630"/>
      <c r="I6" s="636" t="s">
        <v>31</v>
      </c>
      <c r="J6" s="626" t="s">
        <v>157</v>
      </c>
      <c r="K6" s="627"/>
      <c r="L6" s="628"/>
      <c r="M6" s="634" t="s">
        <v>32</v>
      </c>
      <c r="N6" s="626" t="s">
        <v>158</v>
      </c>
      <c r="O6" s="627"/>
      <c r="P6" s="628"/>
      <c r="Q6" s="634" t="s">
        <v>31</v>
      </c>
    </row>
    <row r="7" spans="1:17" s="92" customFormat="1" ht="26.25" thickBot="1">
      <c r="A7" s="633"/>
      <c r="B7" s="96" t="s">
        <v>20</v>
      </c>
      <c r="C7" s="93" t="s">
        <v>19</v>
      </c>
      <c r="D7" s="93" t="s">
        <v>15</v>
      </c>
      <c r="E7" s="635"/>
      <c r="F7" s="96" t="s">
        <v>20</v>
      </c>
      <c r="G7" s="94" t="s">
        <v>19</v>
      </c>
      <c r="H7" s="93" t="s">
        <v>15</v>
      </c>
      <c r="I7" s="637"/>
      <c r="J7" s="96" t="s">
        <v>20</v>
      </c>
      <c r="K7" s="93" t="s">
        <v>19</v>
      </c>
      <c r="L7" s="94" t="s">
        <v>15</v>
      </c>
      <c r="M7" s="635"/>
      <c r="N7" s="95" t="s">
        <v>20</v>
      </c>
      <c r="O7" s="94" t="s">
        <v>19</v>
      </c>
      <c r="P7" s="93" t="s">
        <v>15</v>
      </c>
      <c r="Q7" s="635"/>
    </row>
    <row r="8" spans="1:17" s="547" customFormat="1" ht="17.25" customHeight="1" thickBot="1">
      <c r="A8" s="540" t="s">
        <v>22</v>
      </c>
      <c r="B8" s="541">
        <f>SUM(B9:B23)</f>
        <v>1873365</v>
      </c>
      <c r="C8" s="542">
        <f>SUM(C9:C23)</f>
        <v>69659</v>
      </c>
      <c r="D8" s="542">
        <f aca="true" t="shared" si="0" ref="D8:D20">C8+B8</f>
        <v>1943024</v>
      </c>
      <c r="E8" s="543">
        <f aca="true" t="shared" si="1" ref="E8:E20">(D8/$D$8)</f>
        <v>1</v>
      </c>
      <c r="F8" s="541">
        <f>SUM(F9:F23)</f>
        <v>1881110</v>
      </c>
      <c r="G8" s="542">
        <f>SUM(G9:G23)</f>
        <v>57515</v>
      </c>
      <c r="H8" s="542">
        <f aca="true" t="shared" si="2" ref="H8:H20">G8+F8</f>
        <v>1938625</v>
      </c>
      <c r="I8" s="544">
        <f aca="true" t="shared" si="3" ref="I8:I20">(D8/H8-1)*100</f>
        <v>0.2269134051195998</v>
      </c>
      <c r="J8" s="545">
        <f>SUM(J9:J23)</f>
        <v>9391669</v>
      </c>
      <c r="K8" s="546">
        <f>SUM(K9:K23)</f>
        <v>325076</v>
      </c>
      <c r="L8" s="542">
        <f aca="true" t="shared" si="4" ref="L8:L20">K8+J8</f>
        <v>9716745</v>
      </c>
      <c r="M8" s="543">
        <f aca="true" t="shared" si="5" ref="M8:M20">(L8/$L$8)</f>
        <v>1</v>
      </c>
      <c r="N8" s="541">
        <f>SUM(N9:N23)</f>
        <v>9161005</v>
      </c>
      <c r="O8" s="542">
        <f>SUM(O9:O23)</f>
        <v>309948</v>
      </c>
      <c r="P8" s="542">
        <f aca="true" t="shared" si="6" ref="P8:P20">O8+N8</f>
        <v>9470953</v>
      </c>
      <c r="Q8" s="544">
        <f aca="true" t="shared" si="7" ref="Q8:Q20">(L8/P8-1)*100</f>
        <v>2.595219298416951</v>
      </c>
    </row>
    <row r="9" spans="1:17" s="91" customFormat="1" ht="18" customHeight="1" thickTop="1">
      <c r="A9" s="437" t="s">
        <v>159</v>
      </c>
      <c r="B9" s="438">
        <v>1142220</v>
      </c>
      <c r="C9" s="439">
        <v>30734</v>
      </c>
      <c r="D9" s="439">
        <f t="shared" si="0"/>
        <v>1172954</v>
      </c>
      <c r="E9" s="440">
        <f t="shared" si="1"/>
        <v>0.6036744785447838</v>
      </c>
      <c r="F9" s="438">
        <v>1103984</v>
      </c>
      <c r="G9" s="439">
        <v>25537</v>
      </c>
      <c r="H9" s="439">
        <f t="shared" si="2"/>
        <v>1129521</v>
      </c>
      <c r="I9" s="441">
        <f t="shared" si="3"/>
        <v>3.8452582997571483</v>
      </c>
      <c r="J9" s="438">
        <v>5492652</v>
      </c>
      <c r="K9" s="439">
        <v>146879</v>
      </c>
      <c r="L9" s="439">
        <f t="shared" si="4"/>
        <v>5639531</v>
      </c>
      <c r="M9" s="440">
        <f t="shared" si="5"/>
        <v>0.5803930225605385</v>
      </c>
      <c r="N9" s="438">
        <v>5410632</v>
      </c>
      <c r="O9" s="439">
        <v>150455</v>
      </c>
      <c r="P9" s="439">
        <f t="shared" si="6"/>
        <v>5561087</v>
      </c>
      <c r="Q9" s="442">
        <f t="shared" si="7"/>
        <v>1.410587534415475</v>
      </c>
    </row>
    <row r="10" spans="1:17" s="91" customFormat="1" ht="18" customHeight="1">
      <c r="A10" s="443" t="s">
        <v>160</v>
      </c>
      <c r="B10" s="444">
        <v>306931</v>
      </c>
      <c r="C10" s="445">
        <v>2370</v>
      </c>
      <c r="D10" s="445">
        <f t="shared" si="0"/>
        <v>309301</v>
      </c>
      <c r="E10" s="446">
        <f t="shared" si="1"/>
        <v>0.1591853729032683</v>
      </c>
      <c r="F10" s="444">
        <v>318511</v>
      </c>
      <c r="G10" s="445">
        <v>3700</v>
      </c>
      <c r="H10" s="445">
        <f t="shared" si="2"/>
        <v>322211</v>
      </c>
      <c r="I10" s="447">
        <f t="shared" si="3"/>
        <v>-4.006691267523454</v>
      </c>
      <c r="J10" s="444">
        <v>1507009</v>
      </c>
      <c r="K10" s="445">
        <v>16784</v>
      </c>
      <c r="L10" s="445">
        <f t="shared" si="4"/>
        <v>1523793</v>
      </c>
      <c r="M10" s="446">
        <f t="shared" si="5"/>
        <v>0.15682134294972236</v>
      </c>
      <c r="N10" s="444">
        <v>1557546</v>
      </c>
      <c r="O10" s="445">
        <v>15342</v>
      </c>
      <c r="P10" s="445">
        <f t="shared" si="6"/>
        <v>1572888</v>
      </c>
      <c r="Q10" s="448">
        <f t="shared" si="7"/>
        <v>-3.1213284099058547</v>
      </c>
    </row>
    <row r="11" spans="1:17" s="91" customFormat="1" ht="18" customHeight="1">
      <c r="A11" s="443" t="s">
        <v>161</v>
      </c>
      <c r="B11" s="444">
        <v>232548</v>
      </c>
      <c r="C11" s="445">
        <v>1102</v>
      </c>
      <c r="D11" s="445">
        <f t="shared" si="0"/>
        <v>233650</v>
      </c>
      <c r="E11" s="446">
        <f t="shared" si="1"/>
        <v>0.12025070199853424</v>
      </c>
      <c r="F11" s="444">
        <v>251274</v>
      </c>
      <c r="G11" s="445"/>
      <c r="H11" s="445">
        <f t="shared" si="2"/>
        <v>251274</v>
      </c>
      <c r="I11" s="447">
        <f t="shared" si="3"/>
        <v>-7.013857382777367</v>
      </c>
      <c r="J11" s="444">
        <v>1431673</v>
      </c>
      <c r="K11" s="445">
        <v>2565</v>
      </c>
      <c r="L11" s="445">
        <f t="shared" si="4"/>
        <v>1434238</v>
      </c>
      <c r="M11" s="446">
        <f t="shared" si="5"/>
        <v>0.1476047791724492</v>
      </c>
      <c r="N11" s="444">
        <v>1200911</v>
      </c>
      <c r="O11" s="445"/>
      <c r="P11" s="445">
        <f t="shared" si="6"/>
        <v>1200911</v>
      </c>
      <c r="Q11" s="448">
        <f t="shared" si="7"/>
        <v>19.42916669095378</v>
      </c>
    </row>
    <row r="12" spans="1:17" s="91" customFormat="1" ht="18" customHeight="1">
      <c r="A12" s="443" t="s">
        <v>162</v>
      </c>
      <c r="B12" s="444">
        <v>80426</v>
      </c>
      <c r="C12" s="445">
        <v>0</v>
      </c>
      <c r="D12" s="445">
        <f t="shared" si="0"/>
        <v>80426</v>
      </c>
      <c r="E12" s="446">
        <f t="shared" si="1"/>
        <v>0.04139218043626842</v>
      </c>
      <c r="F12" s="444">
        <v>80737</v>
      </c>
      <c r="G12" s="445"/>
      <c r="H12" s="445">
        <f t="shared" si="2"/>
        <v>80737</v>
      </c>
      <c r="I12" s="447">
        <f t="shared" si="3"/>
        <v>-0.38520133272229584</v>
      </c>
      <c r="J12" s="444">
        <v>388857</v>
      </c>
      <c r="K12" s="445"/>
      <c r="L12" s="445">
        <f t="shared" si="4"/>
        <v>388857</v>
      </c>
      <c r="M12" s="446">
        <f t="shared" si="5"/>
        <v>0.040019265710893925</v>
      </c>
      <c r="N12" s="444">
        <v>375247</v>
      </c>
      <c r="O12" s="445"/>
      <c r="P12" s="445">
        <f t="shared" si="6"/>
        <v>375247</v>
      </c>
      <c r="Q12" s="448">
        <f t="shared" si="7"/>
        <v>3.626944385964448</v>
      </c>
    </row>
    <row r="13" spans="1:17" s="91" customFormat="1" ht="18" customHeight="1">
      <c r="A13" s="443" t="s">
        <v>163</v>
      </c>
      <c r="B13" s="444">
        <v>77396</v>
      </c>
      <c r="C13" s="445">
        <v>77</v>
      </c>
      <c r="D13" s="445">
        <f aca="true" t="shared" si="8" ref="D13:D18">C13+B13</f>
        <v>77473</v>
      </c>
      <c r="E13" s="446">
        <f aca="true" t="shared" si="9" ref="E13:E18">(D13/$D$8)</f>
        <v>0.03987238448933209</v>
      </c>
      <c r="F13" s="444">
        <v>79690</v>
      </c>
      <c r="G13" s="445">
        <v>237</v>
      </c>
      <c r="H13" s="445">
        <f aca="true" t="shared" si="10" ref="H13:H18">G13+F13</f>
        <v>79927</v>
      </c>
      <c r="I13" s="447">
        <f t="shared" si="3"/>
        <v>-3.0703016502558578</v>
      </c>
      <c r="J13" s="444">
        <v>365674</v>
      </c>
      <c r="K13" s="445">
        <v>182</v>
      </c>
      <c r="L13" s="445">
        <f aca="true" t="shared" si="11" ref="L13:L18">K13+J13</f>
        <v>365856</v>
      </c>
      <c r="M13" s="446">
        <f aca="true" t="shared" si="12" ref="M13:M18">(L13/$L$8)</f>
        <v>0.037652114982949535</v>
      </c>
      <c r="N13" s="444">
        <v>371493</v>
      </c>
      <c r="O13" s="445">
        <v>1501</v>
      </c>
      <c r="P13" s="445">
        <f aca="true" t="shared" si="13" ref="P13:P18">O13+N13</f>
        <v>372994</v>
      </c>
      <c r="Q13" s="448">
        <f t="shared" si="7"/>
        <v>-1.91370370568964</v>
      </c>
    </row>
    <row r="14" spans="1:17" s="91" customFormat="1" ht="18" customHeight="1">
      <c r="A14" s="443" t="s">
        <v>164</v>
      </c>
      <c r="B14" s="444">
        <v>19756</v>
      </c>
      <c r="C14" s="445">
        <v>155</v>
      </c>
      <c r="D14" s="445">
        <f t="shared" si="8"/>
        <v>19911</v>
      </c>
      <c r="E14" s="446">
        <f t="shared" si="9"/>
        <v>0.010247428750236744</v>
      </c>
      <c r="F14" s="444">
        <v>24294</v>
      </c>
      <c r="G14" s="445"/>
      <c r="H14" s="445">
        <f t="shared" si="10"/>
        <v>24294</v>
      </c>
      <c r="I14" s="447">
        <f t="shared" si="3"/>
        <v>-18.041491726352188</v>
      </c>
      <c r="J14" s="444">
        <v>106291</v>
      </c>
      <c r="K14" s="445">
        <v>308</v>
      </c>
      <c r="L14" s="445">
        <f t="shared" si="11"/>
        <v>106599</v>
      </c>
      <c r="M14" s="446">
        <f t="shared" si="12"/>
        <v>0.010970649121696617</v>
      </c>
      <c r="N14" s="444">
        <v>124978</v>
      </c>
      <c r="O14" s="445"/>
      <c r="P14" s="445">
        <f t="shared" si="13"/>
        <v>124978</v>
      </c>
      <c r="Q14" s="448">
        <f t="shared" si="7"/>
        <v>-14.7057882187265</v>
      </c>
    </row>
    <row r="15" spans="1:17" s="91" customFormat="1" ht="18" customHeight="1">
      <c r="A15" s="443" t="s">
        <v>165</v>
      </c>
      <c r="B15" s="444">
        <v>14088</v>
      </c>
      <c r="C15" s="445">
        <v>55</v>
      </c>
      <c r="D15" s="445">
        <f t="shared" si="8"/>
        <v>14143</v>
      </c>
      <c r="E15" s="446">
        <f t="shared" si="9"/>
        <v>0.0072788601684796485</v>
      </c>
      <c r="F15" s="444">
        <v>22620</v>
      </c>
      <c r="G15" s="445">
        <v>593</v>
      </c>
      <c r="H15" s="445">
        <f t="shared" si="10"/>
        <v>23213</v>
      </c>
      <c r="I15" s="447">
        <f>(D15/H15-1)*100</f>
        <v>-39.072933270150344</v>
      </c>
      <c r="J15" s="444">
        <v>99513</v>
      </c>
      <c r="K15" s="445">
        <v>419</v>
      </c>
      <c r="L15" s="445">
        <f t="shared" si="11"/>
        <v>99932</v>
      </c>
      <c r="M15" s="446">
        <f t="shared" si="12"/>
        <v>0.010284514001345101</v>
      </c>
      <c r="N15" s="444">
        <v>120198</v>
      </c>
      <c r="O15" s="445">
        <v>839</v>
      </c>
      <c r="P15" s="445">
        <f t="shared" si="13"/>
        <v>121037</v>
      </c>
      <c r="Q15" s="448">
        <f>(L15/P15-1)*100</f>
        <v>-17.43681684113122</v>
      </c>
    </row>
    <row r="16" spans="1:17" s="91" customFormat="1" ht="18" customHeight="1">
      <c r="A16" s="443" t="s">
        <v>166</v>
      </c>
      <c r="B16" s="444">
        <v>0</v>
      </c>
      <c r="C16" s="445">
        <v>10791</v>
      </c>
      <c r="D16" s="445">
        <f t="shared" si="8"/>
        <v>10791</v>
      </c>
      <c r="E16" s="446">
        <f t="shared" si="9"/>
        <v>0.005553714210426634</v>
      </c>
      <c r="F16" s="444"/>
      <c r="G16" s="445">
        <v>5351</v>
      </c>
      <c r="H16" s="445">
        <f t="shared" si="10"/>
        <v>5351</v>
      </c>
      <c r="I16" s="447">
        <f>(D16/H16-1)*100</f>
        <v>101.66324051579143</v>
      </c>
      <c r="J16" s="444"/>
      <c r="K16" s="445">
        <v>47647</v>
      </c>
      <c r="L16" s="445">
        <f t="shared" si="11"/>
        <v>47647</v>
      </c>
      <c r="M16" s="446">
        <f t="shared" si="12"/>
        <v>0.004903596832066705</v>
      </c>
      <c r="N16" s="444"/>
      <c r="O16" s="445">
        <v>28829</v>
      </c>
      <c r="P16" s="445">
        <f t="shared" si="13"/>
        <v>28829</v>
      </c>
      <c r="Q16" s="448">
        <f>(L16/P16-1)*100</f>
        <v>65.27454993235978</v>
      </c>
    </row>
    <row r="17" spans="1:17" s="91" customFormat="1" ht="18" customHeight="1">
      <c r="A17" s="443" t="s">
        <v>167</v>
      </c>
      <c r="B17" s="444">
        <v>0</v>
      </c>
      <c r="C17" s="445">
        <v>5922</v>
      </c>
      <c r="D17" s="445">
        <f t="shared" si="8"/>
        <v>5922</v>
      </c>
      <c r="E17" s="446">
        <f t="shared" si="9"/>
        <v>0.0030478264807845914</v>
      </c>
      <c r="F17" s="444"/>
      <c r="G17" s="445">
        <v>4861</v>
      </c>
      <c r="H17" s="445">
        <f t="shared" si="10"/>
        <v>4861</v>
      </c>
      <c r="I17" s="447">
        <f>(D17/H17-1)*100</f>
        <v>21.82678461221972</v>
      </c>
      <c r="J17" s="444"/>
      <c r="K17" s="445">
        <v>28028</v>
      </c>
      <c r="L17" s="445">
        <f t="shared" si="11"/>
        <v>28028</v>
      </c>
      <c r="M17" s="446">
        <f t="shared" si="12"/>
        <v>0.002884505047729461</v>
      </c>
      <c r="N17" s="444"/>
      <c r="O17" s="445">
        <v>21913</v>
      </c>
      <c r="P17" s="445">
        <f t="shared" si="13"/>
        <v>21913</v>
      </c>
      <c r="Q17" s="448">
        <f>(L17/P17-1)*100</f>
        <v>27.905809336923284</v>
      </c>
    </row>
    <row r="18" spans="1:20" s="91" customFormat="1" ht="18" customHeight="1">
      <c r="A18" s="443" t="s">
        <v>168</v>
      </c>
      <c r="B18" s="444">
        <v>0</v>
      </c>
      <c r="C18" s="445">
        <v>2611</v>
      </c>
      <c r="D18" s="445">
        <f t="shared" si="8"/>
        <v>2611</v>
      </c>
      <c r="E18" s="446">
        <f t="shared" si="9"/>
        <v>0.0013437816516934428</v>
      </c>
      <c r="F18" s="444"/>
      <c r="G18" s="445">
        <v>1465</v>
      </c>
      <c r="H18" s="445">
        <f t="shared" si="10"/>
        <v>1465</v>
      </c>
      <c r="I18" s="447">
        <f>(D18/H18-1)*100</f>
        <v>78.22525597269625</v>
      </c>
      <c r="J18" s="444"/>
      <c r="K18" s="445">
        <v>6529</v>
      </c>
      <c r="L18" s="445">
        <f t="shared" si="11"/>
        <v>6529</v>
      </c>
      <c r="M18" s="446">
        <f t="shared" si="12"/>
        <v>0.0006719328334745844</v>
      </c>
      <c r="N18" s="444"/>
      <c r="O18" s="445">
        <v>8445</v>
      </c>
      <c r="P18" s="445">
        <f t="shared" si="13"/>
        <v>8445</v>
      </c>
      <c r="Q18" s="448">
        <f>(L18/P18-1)*100</f>
        <v>-22.687981053878037</v>
      </c>
      <c r="T18" s="325"/>
    </row>
    <row r="19" spans="1:17" s="91" customFormat="1" ht="18" customHeight="1">
      <c r="A19" s="443" t="s">
        <v>169</v>
      </c>
      <c r="B19" s="444">
        <v>0</v>
      </c>
      <c r="C19" s="445">
        <v>2304</v>
      </c>
      <c r="D19" s="445">
        <f t="shared" si="0"/>
        <v>2304</v>
      </c>
      <c r="E19" s="446">
        <f t="shared" si="1"/>
        <v>0.0011857805153204488</v>
      </c>
      <c r="F19" s="444"/>
      <c r="G19" s="445">
        <v>2984</v>
      </c>
      <c r="H19" s="445">
        <f t="shared" si="2"/>
        <v>2984</v>
      </c>
      <c r="I19" s="447">
        <f t="shared" si="3"/>
        <v>-22.788203753351212</v>
      </c>
      <c r="J19" s="444"/>
      <c r="K19" s="445">
        <v>12141</v>
      </c>
      <c r="L19" s="445">
        <f t="shared" si="4"/>
        <v>12141</v>
      </c>
      <c r="M19" s="446">
        <f t="shared" si="5"/>
        <v>0.0012494924998031748</v>
      </c>
      <c r="N19" s="444"/>
      <c r="O19" s="445">
        <v>19063</v>
      </c>
      <c r="P19" s="445">
        <f t="shared" si="6"/>
        <v>19063</v>
      </c>
      <c r="Q19" s="448">
        <f t="shared" si="7"/>
        <v>-36.31117872318104</v>
      </c>
    </row>
    <row r="20" spans="1:17" s="91" customFormat="1" ht="18" customHeight="1">
      <c r="A20" s="443" t="s">
        <v>170</v>
      </c>
      <c r="B20" s="444">
        <v>0</v>
      </c>
      <c r="C20" s="445">
        <v>1618</v>
      </c>
      <c r="D20" s="445">
        <f t="shared" si="0"/>
        <v>1618</v>
      </c>
      <c r="E20" s="446">
        <f t="shared" si="1"/>
        <v>0.0008327226014706972</v>
      </c>
      <c r="F20" s="444"/>
      <c r="G20" s="445">
        <v>1291</v>
      </c>
      <c r="H20" s="445">
        <f t="shared" si="2"/>
        <v>1291</v>
      </c>
      <c r="I20" s="447">
        <f t="shared" si="3"/>
        <v>25.329202168861343</v>
      </c>
      <c r="J20" s="444"/>
      <c r="K20" s="445">
        <v>9353</v>
      </c>
      <c r="L20" s="445">
        <f t="shared" si="4"/>
        <v>9353</v>
      </c>
      <c r="M20" s="446">
        <f t="shared" si="5"/>
        <v>0.0009625651388402186</v>
      </c>
      <c r="N20" s="444"/>
      <c r="O20" s="445">
        <v>5645</v>
      </c>
      <c r="P20" s="445">
        <f t="shared" si="6"/>
        <v>5645</v>
      </c>
      <c r="Q20" s="448">
        <f t="shared" si="7"/>
        <v>65.68644818423384</v>
      </c>
    </row>
    <row r="21" spans="1:17" s="91" customFormat="1" ht="18" customHeight="1">
      <c r="A21" s="443" t="s">
        <v>171</v>
      </c>
      <c r="B21" s="444">
        <v>0</v>
      </c>
      <c r="C21" s="445">
        <v>1220</v>
      </c>
      <c r="D21" s="445">
        <f>C21+B21</f>
        <v>1220</v>
      </c>
      <c r="E21" s="446">
        <f>(D21/$D$8)</f>
        <v>0.0006278872520360016</v>
      </c>
      <c r="F21" s="444"/>
      <c r="G21" s="445">
        <v>496</v>
      </c>
      <c r="H21" s="445">
        <f>G21+F21</f>
        <v>496</v>
      </c>
      <c r="I21" s="447">
        <f>(D21/H21-1)*100</f>
        <v>145.96774193548384</v>
      </c>
      <c r="J21" s="444"/>
      <c r="K21" s="445">
        <v>3788</v>
      </c>
      <c r="L21" s="445">
        <f>K21+J21</f>
        <v>3788</v>
      </c>
      <c r="M21" s="446">
        <f>(L21/$L$8)</f>
        <v>0.0003898424832595689</v>
      </c>
      <c r="N21" s="444"/>
      <c r="O21" s="445">
        <v>2128</v>
      </c>
      <c r="P21" s="445">
        <f>O21+N21</f>
        <v>2128</v>
      </c>
      <c r="Q21" s="448">
        <f>(L21/P21-1)*100</f>
        <v>78.00751879699249</v>
      </c>
    </row>
    <row r="22" spans="1:17" s="91" customFormat="1" ht="18" customHeight="1">
      <c r="A22" s="443" t="s">
        <v>172</v>
      </c>
      <c r="B22" s="444">
        <v>0</v>
      </c>
      <c r="C22" s="445">
        <v>1066</v>
      </c>
      <c r="D22" s="445">
        <f>C22+B22</f>
        <v>1066</v>
      </c>
      <c r="E22" s="446">
        <f>(D22/$D$8)</f>
        <v>0.0005486293530085063</v>
      </c>
      <c r="F22" s="444"/>
      <c r="G22" s="445">
        <v>1220</v>
      </c>
      <c r="H22" s="445">
        <f>G22+F22</f>
        <v>1220</v>
      </c>
      <c r="I22" s="447">
        <f>(D22/H22-1)*100</f>
        <v>-12.62295081967213</v>
      </c>
      <c r="J22" s="444"/>
      <c r="K22" s="445">
        <v>6196</v>
      </c>
      <c r="L22" s="445">
        <f>K22+J22</f>
        <v>6196</v>
      </c>
      <c r="M22" s="446">
        <f>(L22/$L$8)</f>
        <v>0.0006376620977498124</v>
      </c>
      <c r="N22" s="444"/>
      <c r="O22" s="445">
        <v>6906</v>
      </c>
      <c r="P22" s="445">
        <f>O22+N22</f>
        <v>6906</v>
      </c>
      <c r="Q22" s="448">
        <f>(L22/P22-1)*100</f>
        <v>-10.280915146249637</v>
      </c>
    </row>
    <row r="23" spans="1:17" s="91" customFormat="1" ht="18" customHeight="1" thickBot="1">
      <c r="A23" s="449" t="s">
        <v>173</v>
      </c>
      <c r="B23" s="450">
        <v>0</v>
      </c>
      <c r="C23" s="451">
        <v>9634</v>
      </c>
      <c r="D23" s="451">
        <f>C23+B23</f>
        <v>9634</v>
      </c>
      <c r="E23" s="452">
        <f>(D23/$D$8)</f>
        <v>0.004958250644356426</v>
      </c>
      <c r="F23" s="450">
        <v>0</v>
      </c>
      <c r="G23" s="451">
        <v>9780</v>
      </c>
      <c r="H23" s="451">
        <f>G23+F23</f>
        <v>9780</v>
      </c>
      <c r="I23" s="453">
        <f>(D23/H23-1)*100</f>
        <v>-1.4928425357873198</v>
      </c>
      <c r="J23" s="450">
        <v>0</v>
      </c>
      <c r="K23" s="451">
        <v>44257</v>
      </c>
      <c r="L23" s="451">
        <f>K23+J23</f>
        <v>44257</v>
      </c>
      <c r="M23" s="452">
        <f>(L23/$L$8)</f>
        <v>0.004554714567481188</v>
      </c>
      <c r="N23" s="450">
        <v>0</v>
      </c>
      <c r="O23" s="451">
        <v>48882</v>
      </c>
      <c r="P23" s="451">
        <f>O23+N23</f>
        <v>48882</v>
      </c>
      <c r="Q23" s="454">
        <f>(L23/P23-1)*100</f>
        <v>-9.461560492614874</v>
      </c>
    </row>
    <row r="24" s="90" customFormat="1" ht="6" customHeight="1" thickTop="1">
      <c r="A24" s="89"/>
    </row>
    <row r="25" ht="15">
      <c r="A25" s="106" t="s">
        <v>40</v>
      </c>
    </row>
    <row r="28" ht="14.25">
      <c r="B28" s="326"/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4:Q65536 I24:I65536 Q3 I3 I5 Q5">
    <cfRule type="cellIs" priority="3" dxfId="93" operator="lessThan" stopIfTrue="1">
      <formula>0</formula>
    </cfRule>
  </conditionalFormatting>
  <conditionalFormatting sqref="I8:I23 Q8:Q23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3"/>
  <sheetViews>
    <sheetView showGridLines="0" zoomScale="90" zoomScaleNormal="90" zoomScalePageLayoutView="0" workbookViewId="0" topLeftCell="A1">
      <pane xSplit="22327" topLeftCell="A1" activePane="topLeft" state="split"/>
      <selection pane="topLeft" activeCell="Q19" sqref="Q19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140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00390625" style="88" customWidth="1"/>
    <col min="13" max="13" width="10.42187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612" t="s">
        <v>26</v>
      </c>
      <c r="O1" s="613"/>
      <c r="P1" s="613"/>
      <c r="Q1" s="614"/>
    </row>
    <row r="2" ht="7.5" customHeight="1" thickBot="1"/>
    <row r="3" spans="1:17" ht="24" customHeight="1">
      <c r="A3" s="620" t="s">
        <v>39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2"/>
    </row>
    <row r="4" spans="1:17" ht="16.5" customHeight="1" thickBot="1">
      <c r="A4" s="623" t="s">
        <v>36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5"/>
    </row>
    <row r="5" spans="1:17" ht="15" thickBot="1">
      <c r="A5" s="641" t="s">
        <v>35</v>
      </c>
      <c r="B5" s="615" t="s">
        <v>34</v>
      </c>
      <c r="C5" s="616"/>
      <c r="D5" s="616"/>
      <c r="E5" s="616"/>
      <c r="F5" s="617"/>
      <c r="G5" s="617"/>
      <c r="H5" s="617"/>
      <c r="I5" s="618"/>
      <c r="J5" s="616" t="s">
        <v>33</v>
      </c>
      <c r="K5" s="616"/>
      <c r="L5" s="616"/>
      <c r="M5" s="616"/>
      <c r="N5" s="616"/>
      <c r="O5" s="616"/>
      <c r="P5" s="616"/>
      <c r="Q5" s="619"/>
    </row>
    <row r="6" spans="1:17" s="97" customFormat="1" ht="25.5" customHeight="1" thickBot="1">
      <c r="A6" s="642"/>
      <c r="B6" s="638" t="s">
        <v>155</v>
      </c>
      <c r="C6" s="639"/>
      <c r="D6" s="640"/>
      <c r="E6" s="634" t="s">
        <v>32</v>
      </c>
      <c r="F6" s="638" t="s">
        <v>156</v>
      </c>
      <c r="G6" s="639"/>
      <c r="H6" s="640"/>
      <c r="I6" s="636" t="s">
        <v>31</v>
      </c>
      <c r="J6" s="638" t="s">
        <v>157</v>
      </c>
      <c r="K6" s="639"/>
      <c r="L6" s="640"/>
      <c r="M6" s="634" t="s">
        <v>32</v>
      </c>
      <c r="N6" s="638" t="s">
        <v>158</v>
      </c>
      <c r="O6" s="639"/>
      <c r="P6" s="640"/>
      <c r="Q6" s="634" t="s">
        <v>31</v>
      </c>
    </row>
    <row r="7" spans="1:17" s="92" customFormat="1" ht="26.25" thickBot="1">
      <c r="A7" s="643"/>
      <c r="B7" s="96" t="s">
        <v>20</v>
      </c>
      <c r="C7" s="93" t="s">
        <v>19</v>
      </c>
      <c r="D7" s="93" t="s">
        <v>15</v>
      </c>
      <c r="E7" s="635"/>
      <c r="F7" s="96" t="s">
        <v>20</v>
      </c>
      <c r="G7" s="94" t="s">
        <v>19</v>
      </c>
      <c r="H7" s="93" t="s">
        <v>15</v>
      </c>
      <c r="I7" s="637"/>
      <c r="J7" s="96" t="s">
        <v>20</v>
      </c>
      <c r="K7" s="93" t="s">
        <v>19</v>
      </c>
      <c r="L7" s="94" t="s">
        <v>15</v>
      </c>
      <c r="M7" s="635"/>
      <c r="N7" s="95" t="s">
        <v>20</v>
      </c>
      <c r="O7" s="94" t="s">
        <v>19</v>
      </c>
      <c r="P7" s="93" t="s">
        <v>15</v>
      </c>
      <c r="Q7" s="635"/>
    </row>
    <row r="8" spans="1:17" s="99" customFormat="1" ht="17.25" customHeight="1" thickBot="1">
      <c r="A8" s="104" t="s">
        <v>22</v>
      </c>
      <c r="B8" s="102">
        <f>SUM(B9:B20)</f>
        <v>12294.186000000003</v>
      </c>
      <c r="C8" s="101">
        <f>SUM(C9:C20)</f>
        <v>1742.8649999999998</v>
      </c>
      <c r="D8" s="101">
        <f>C8+B8</f>
        <v>14037.051000000003</v>
      </c>
      <c r="E8" s="103">
        <f>(D8/$D$8)</f>
        <v>1</v>
      </c>
      <c r="F8" s="102">
        <f>SUM(F9:F20)</f>
        <v>12638.630000000001</v>
      </c>
      <c r="G8" s="101">
        <f>SUM(G9:G20)</f>
        <v>885.7979999999998</v>
      </c>
      <c r="H8" s="101">
        <f>G8+F8</f>
        <v>13524.428</v>
      </c>
      <c r="I8" s="100">
        <f>(D8/H8-1)*100</f>
        <v>3.7903488413706166</v>
      </c>
      <c r="J8" s="102">
        <f>SUM(J9:J20)</f>
        <v>60108.221</v>
      </c>
      <c r="K8" s="101">
        <f>SUM(K9:K20)</f>
        <v>9667.704000000002</v>
      </c>
      <c r="L8" s="101">
        <f>K8+J8</f>
        <v>69775.925</v>
      </c>
      <c r="M8" s="103">
        <f>(L8/$L$8)</f>
        <v>1</v>
      </c>
      <c r="N8" s="102">
        <f>SUM(N9:N20)</f>
        <v>62499.11099999995</v>
      </c>
      <c r="O8" s="101">
        <f>SUM(O9:O20)</f>
        <v>7993.873999999999</v>
      </c>
      <c r="P8" s="101">
        <f>O8+N8</f>
        <v>70492.98499999996</v>
      </c>
      <c r="Q8" s="100">
        <f>(L8/P8-1)*100</f>
        <v>-1.0172075987418538</v>
      </c>
    </row>
    <row r="9" spans="1:17" s="91" customFormat="1" ht="17.25" customHeight="1" thickTop="1">
      <c r="A9" s="437" t="s">
        <v>159</v>
      </c>
      <c r="B9" s="438">
        <v>5654.405000000002</v>
      </c>
      <c r="C9" s="439">
        <v>241.944</v>
      </c>
      <c r="D9" s="439">
        <f>C9+B9</f>
        <v>5896.349000000002</v>
      </c>
      <c r="E9" s="440">
        <f>(D9/$D$8)</f>
        <v>0.4200561072265108</v>
      </c>
      <c r="F9" s="438">
        <v>5546.843</v>
      </c>
      <c r="G9" s="439">
        <v>182.61700000000005</v>
      </c>
      <c r="H9" s="439">
        <f>G9+F9</f>
        <v>5729.46</v>
      </c>
      <c r="I9" s="441">
        <f>(D9/H9-1)*100</f>
        <v>2.912822499851675</v>
      </c>
      <c r="J9" s="438">
        <v>28094.085999999996</v>
      </c>
      <c r="K9" s="439">
        <v>1212.4520000000005</v>
      </c>
      <c r="L9" s="439">
        <f>K9+J9</f>
        <v>29306.537999999997</v>
      </c>
      <c r="M9" s="440">
        <f>(L9/$L$8)</f>
        <v>0.42000930836817996</v>
      </c>
      <c r="N9" s="438">
        <v>28223.361999999965</v>
      </c>
      <c r="O9" s="439">
        <v>1296.447</v>
      </c>
      <c r="P9" s="439">
        <f>O9+N9</f>
        <v>29519.808999999965</v>
      </c>
      <c r="Q9" s="442">
        <f>(L9/P9-1)*100</f>
        <v>-0.7224674116284691</v>
      </c>
    </row>
    <row r="10" spans="1:17" s="91" customFormat="1" ht="17.25" customHeight="1">
      <c r="A10" s="443" t="s">
        <v>174</v>
      </c>
      <c r="B10" s="444">
        <v>2589.643</v>
      </c>
      <c r="C10" s="445">
        <v>0</v>
      </c>
      <c r="D10" s="445">
        <f>C10+B10</f>
        <v>2589.643</v>
      </c>
      <c r="E10" s="446">
        <f>(D10/$D$8)</f>
        <v>0.1844862571205305</v>
      </c>
      <c r="F10" s="444">
        <v>2314.5190000000002</v>
      </c>
      <c r="G10" s="445"/>
      <c r="H10" s="445">
        <f>G10+F10</f>
        <v>2314.5190000000002</v>
      </c>
      <c r="I10" s="447">
        <f>(D10/H10-1)*100</f>
        <v>11.8868758476383</v>
      </c>
      <c r="J10" s="444">
        <v>9540.781999999997</v>
      </c>
      <c r="K10" s="445"/>
      <c r="L10" s="445">
        <f>K10+J10</f>
        <v>9540.781999999997</v>
      </c>
      <c r="M10" s="446">
        <f>(L10/$L$8)</f>
        <v>0.13673458288084317</v>
      </c>
      <c r="N10" s="444">
        <v>12223.497999999996</v>
      </c>
      <c r="O10" s="445"/>
      <c r="P10" s="445">
        <f>O10+N10</f>
        <v>12223.497999999996</v>
      </c>
      <c r="Q10" s="448">
        <f>(L10/P10-1)*100</f>
        <v>-21.94720365643288</v>
      </c>
    </row>
    <row r="11" spans="1:17" s="91" customFormat="1" ht="17.25" customHeight="1">
      <c r="A11" s="443" t="s">
        <v>160</v>
      </c>
      <c r="B11" s="444">
        <v>1634.0099999999998</v>
      </c>
      <c r="C11" s="445">
        <v>7.244</v>
      </c>
      <c r="D11" s="445">
        <f>C11+B11</f>
        <v>1641.2539999999997</v>
      </c>
      <c r="E11" s="446">
        <f>(D11/$D$8)</f>
        <v>0.11692299187343548</v>
      </c>
      <c r="F11" s="444">
        <v>1709.0219999999995</v>
      </c>
      <c r="G11" s="445">
        <v>39.078</v>
      </c>
      <c r="H11" s="445">
        <f>G11+F11</f>
        <v>1748.0999999999995</v>
      </c>
      <c r="I11" s="447">
        <f>(D11/H11-1)*100</f>
        <v>-6.112121732166342</v>
      </c>
      <c r="J11" s="444">
        <v>8212.945999999998</v>
      </c>
      <c r="K11" s="445">
        <v>121.691</v>
      </c>
      <c r="L11" s="445">
        <f>K11+J11</f>
        <v>8334.636999999999</v>
      </c>
      <c r="M11" s="446">
        <f>(L11/$L$8)</f>
        <v>0.11944860637820277</v>
      </c>
      <c r="N11" s="444">
        <v>7740.383999999997</v>
      </c>
      <c r="O11" s="445">
        <v>158.10899999999998</v>
      </c>
      <c r="P11" s="445">
        <f>O11+N11</f>
        <v>7898.492999999998</v>
      </c>
      <c r="Q11" s="448">
        <f>(L11/P11-1)*100</f>
        <v>5.521863474462796</v>
      </c>
    </row>
    <row r="12" spans="1:17" s="91" customFormat="1" ht="17.25" customHeight="1">
      <c r="A12" s="443" t="s">
        <v>175</v>
      </c>
      <c r="B12" s="444">
        <v>740.758</v>
      </c>
      <c r="C12" s="445">
        <v>544.375</v>
      </c>
      <c r="D12" s="445">
        <f aca="true" t="shared" si="0" ref="D12:D17">C12+B12</f>
        <v>1285.133</v>
      </c>
      <c r="E12" s="446">
        <f aca="true" t="shared" si="1" ref="E12:E17">(D12/$D$8)</f>
        <v>0.09155291948429907</v>
      </c>
      <c r="F12" s="444">
        <v>1552.6009999999999</v>
      </c>
      <c r="G12" s="445"/>
      <c r="H12" s="445">
        <f aca="true" t="shared" si="2" ref="H12:H17">G12+F12</f>
        <v>1552.6009999999999</v>
      </c>
      <c r="I12" s="447">
        <f aca="true" t="shared" si="3" ref="I12:I19">(D12/H12-1)*100</f>
        <v>-17.227091828486508</v>
      </c>
      <c r="J12" s="444">
        <v>4809.109000000001</v>
      </c>
      <c r="K12" s="445">
        <v>3657.770000000001</v>
      </c>
      <c r="L12" s="445">
        <f aca="true" t="shared" si="4" ref="L12:L17">K12+J12</f>
        <v>8466.879000000003</v>
      </c>
      <c r="M12" s="446">
        <f aca="true" t="shared" si="5" ref="M12:M17">(L12/$L$8)</f>
        <v>0.12134384459969541</v>
      </c>
      <c r="N12" s="444">
        <v>7118.3629999999985</v>
      </c>
      <c r="O12" s="445"/>
      <c r="P12" s="445">
        <f aca="true" t="shared" si="6" ref="P12:P17">O12+N12</f>
        <v>7118.3629999999985</v>
      </c>
      <c r="Q12" s="448">
        <f aca="true" t="shared" si="7" ref="Q12:Q17">(L12/P12-1)*100</f>
        <v>18.94418702727023</v>
      </c>
    </row>
    <row r="13" spans="1:17" s="91" customFormat="1" ht="17.25" customHeight="1">
      <c r="A13" s="443" t="s">
        <v>176</v>
      </c>
      <c r="B13" s="444">
        <v>753.2060000000001</v>
      </c>
      <c r="C13" s="445">
        <v>246.931</v>
      </c>
      <c r="D13" s="445">
        <f t="shared" si="0"/>
        <v>1000.1370000000002</v>
      </c>
      <c r="E13" s="446">
        <f t="shared" si="1"/>
        <v>0.07124979456154999</v>
      </c>
      <c r="F13" s="444">
        <v>517.9749999999999</v>
      </c>
      <c r="G13" s="445">
        <v>180.65</v>
      </c>
      <c r="H13" s="445">
        <f t="shared" si="2"/>
        <v>698.6249999999999</v>
      </c>
      <c r="I13" s="447">
        <f t="shared" si="3"/>
        <v>43.157917337627524</v>
      </c>
      <c r="J13" s="444">
        <v>3880.9790000000007</v>
      </c>
      <c r="K13" s="445">
        <v>1083.5600000000004</v>
      </c>
      <c r="L13" s="445">
        <f t="shared" si="4"/>
        <v>4964.539000000001</v>
      </c>
      <c r="M13" s="446">
        <f t="shared" si="5"/>
        <v>0.07114974111772793</v>
      </c>
      <c r="N13" s="444">
        <v>1110.0980000000002</v>
      </c>
      <c r="O13" s="445">
        <v>3582.8329999999996</v>
      </c>
      <c r="P13" s="445">
        <f t="shared" si="6"/>
        <v>4692.931</v>
      </c>
      <c r="Q13" s="448">
        <f t="shared" si="7"/>
        <v>5.787598411312689</v>
      </c>
    </row>
    <row r="14" spans="1:17" s="91" customFormat="1" ht="17.25" customHeight="1">
      <c r="A14" s="443" t="s">
        <v>177</v>
      </c>
      <c r="B14" s="444">
        <v>306.61899999999997</v>
      </c>
      <c r="C14" s="445">
        <v>0</v>
      </c>
      <c r="D14" s="445">
        <f t="shared" si="0"/>
        <v>306.61899999999997</v>
      </c>
      <c r="E14" s="446">
        <f t="shared" si="1"/>
        <v>0.021843548192565513</v>
      </c>
      <c r="F14" s="444">
        <v>213.40300000000002</v>
      </c>
      <c r="G14" s="445"/>
      <c r="H14" s="445">
        <f t="shared" si="2"/>
        <v>213.40300000000002</v>
      </c>
      <c r="I14" s="447">
        <f t="shared" si="3"/>
        <v>43.68073550981004</v>
      </c>
      <c r="J14" s="444">
        <v>1664.4199999999998</v>
      </c>
      <c r="K14" s="445"/>
      <c r="L14" s="445">
        <f t="shared" si="4"/>
        <v>1664.4199999999998</v>
      </c>
      <c r="M14" s="446">
        <f t="shared" si="5"/>
        <v>0.02385378624504082</v>
      </c>
      <c r="N14" s="444">
        <v>1075.624</v>
      </c>
      <c r="O14" s="445">
        <v>60.987</v>
      </c>
      <c r="P14" s="445">
        <f t="shared" si="6"/>
        <v>1136.611</v>
      </c>
      <c r="Q14" s="448">
        <f t="shared" si="7"/>
        <v>46.43708357564722</v>
      </c>
    </row>
    <row r="15" spans="1:17" s="91" customFormat="1" ht="17.25" customHeight="1">
      <c r="A15" s="443" t="s">
        <v>172</v>
      </c>
      <c r="B15" s="444">
        <v>220.65199999999996</v>
      </c>
      <c r="C15" s="445">
        <v>0</v>
      </c>
      <c r="D15" s="445">
        <f t="shared" si="0"/>
        <v>220.65199999999996</v>
      </c>
      <c r="E15" s="446">
        <f t="shared" si="1"/>
        <v>0.01571925613150511</v>
      </c>
      <c r="F15" s="444">
        <v>276.82</v>
      </c>
      <c r="G15" s="445"/>
      <c r="H15" s="445">
        <f t="shared" si="2"/>
        <v>276.82</v>
      </c>
      <c r="I15" s="447">
        <f t="shared" si="3"/>
        <v>-20.290441442092344</v>
      </c>
      <c r="J15" s="444">
        <v>1494.7069999999999</v>
      </c>
      <c r="K15" s="445"/>
      <c r="L15" s="445">
        <f t="shared" si="4"/>
        <v>1494.7069999999999</v>
      </c>
      <c r="M15" s="446">
        <f t="shared" si="5"/>
        <v>0.021421528987254555</v>
      </c>
      <c r="N15" s="444">
        <v>1311.21</v>
      </c>
      <c r="O15" s="445"/>
      <c r="P15" s="445">
        <f t="shared" si="6"/>
        <v>1311.21</v>
      </c>
      <c r="Q15" s="448">
        <f t="shared" si="7"/>
        <v>13.994478382562669</v>
      </c>
    </row>
    <row r="16" spans="1:17" s="91" customFormat="1" ht="17.25" customHeight="1">
      <c r="A16" s="443" t="s">
        <v>171</v>
      </c>
      <c r="B16" s="444">
        <v>0</v>
      </c>
      <c r="C16" s="445">
        <v>143.97000000000003</v>
      </c>
      <c r="D16" s="445">
        <f t="shared" si="0"/>
        <v>143.97000000000003</v>
      </c>
      <c r="E16" s="446">
        <f t="shared" si="1"/>
        <v>0.010256427792418792</v>
      </c>
      <c r="F16" s="444"/>
      <c r="G16" s="445">
        <v>30.6</v>
      </c>
      <c r="H16" s="445">
        <f t="shared" si="2"/>
        <v>30.6</v>
      </c>
      <c r="I16" s="447">
        <f t="shared" si="3"/>
        <v>370.4901960784315</v>
      </c>
      <c r="J16" s="444"/>
      <c r="K16" s="445">
        <v>400.9279999999999</v>
      </c>
      <c r="L16" s="445">
        <f t="shared" si="4"/>
        <v>400.9279999999999</v>
      </c>
      <c r="M16" s="446">
        <f t="shared" si="5"/>
        <v>0.0057459360087308035</v>
      </c>
      <c r="N16" s="444"/>
      <c r="O16" s="445">
        <v>182.37099999999992</v>
      </c>
      <c r="P16" s="445">
        <f t="shared" si="6"/>
        <v>182.37099999999992</v>
      </c>
      <c r="Q16" s="448">
        <f t="shared" si="7"/>
        <v>119.84197048872906</v>
      </c>
    </row>
    <row r="17" spans="1:17" s="91" customFormat="1" ht="17.25" customHeight="1">
      <c r="A17" s="443" t="s">
        <v>166</v>
      </c>
      <c r="B17" s="444">
        <v>0</v>
      </c>
      <c r="C17" s="445">
        <v>143.21899999999994</v>
      </c>
      <c r="D17" s="445">
        <f t="shared" si="0"/>
        <v>143.21899999999994</v>
      </c>
      <c r="E17" s="446">
        <f t="shared" si="1"/>
        <v>0.01020292652637651</v>
      </c>
      <c r="F17" s="444"/>
      <c r="G17" s="445">
        <v>71.00899999999997</v>
      </c>
      <c r="H17" s="445">
        <f t="shared" si="2"/>
        <v>71.00899999999997</v>
      </c>
      <c r="I17" s="447">
        <f t="shared" si="3"/>
        <v>101.69133490120971</v>
      </c>
      <c r="J17" s="444"/>
      <c r="K17" s="445">
        <v>603.1320000000001</v>
      </c>
      <c r="L17" s="445">
        <f t="shared" si="4"/>
        <v>603.1320000000001</v>
      </c>
      <c r="M17" s="446">
        <f t="shared" si="5"/>
        <v>0.008643840980968723</v>
      </c>
      <c r="N17" s="444"/>
      <c r="O17" s="445">
        <v>399.17799999999977</v>
      </c>
      <c r="P17" s="445">
        <f t="shared" si="6"/>
        <v>399.17799999999977</v>
      </c>
      <c r="Q17" s="448">
        <f t="shared" si="7"/>
        <v>51.09349713661584</v>
      </c>
    </row>
    <row r="18" spans="1:17" s="91" customFormat="1" ht="17.25" customHeight="1">
      <c r="A18" s="443" t="s">
        <v>164</v>
      </c>
      <c r="B18" s="444">
        <v>126.61600000000001</v>
      </c>
      <c r="C18" s="445">
        <v>0.798</v>
      </c>
      <c r="D18" s="445">
        <f>C18+B18</f>
        <v>127.41400000000002</v>
      </c>
      <c r="E18" s="446">
        <f>(D18/$D$8)</f>
        <v>0.009076977778309703</v>
      </c>
      <c r="F18" s="444">
        <v>135.102</v>
      </c>
      <c r="G18" s="445"/>
      <c r="H18" s="445">
        <f>G18+F18</f>
        <v>135.102</v>
      </c>
      <c r="I18" s="447">
        <f t="shared" si="3"/>
        <v>-5.690515314355071</v>
      </c>
      <c r="J18" s="444">
        <v>685.031</v>
      </c>
      <c r="K18" s="445">
        <v>0.798</v>
      </c>
      <c r="L18" s="445">
        <f>K18+J18</f>
        <v>685.829</v>
      </c>
      <c r="M18" s="446">
        <f>(L18/$L$8)</f>
        <v>0.009829020539677545</v>
      </c>
      <c r="N18" s="444">
        <v>745.4309999999998</v>
      </c>
      <c r="O18" s="445"/>
      <c r="P18" s="445">
        <f>O18+N18</f>
        <v>745.4309999999998</v>
      </c>
      <c r="Q18" s="448">
        <f>(L18/P18-1)*100</f>
        <v>-7.99564278920516</v>
      </c>
    </row>
    <row r="19" spans="1:17" s="91" customFormat="1" ht="17.25" customHeight="1">
      <c r="A19" s="443" t="s">
        <v>178</v>
      </c>
      <c r="B19" s="444">
        <v>86.735</v>
      </c>
      <c r="C19" s="445">
        <v>0</v>
      </c>
      <c r="D19" s="445">
        <f>C19+B19</f>
        <v>86.735</v>
      </c>
      <c r="E19" s="446">
        <f>(D19/$D$8)</f>
        <v>0.006179004407692184</v>
      </c>
      <c r="F19" s="444">
        <v>265.00000000000006</v>
      </c>
      <c r="G19" s="445"/>
      <c r="H19" s="445">
        <f>G19+F19</f>
        <v>265.00000000000006</v>
      </c>
      <c r="I19" s="447">
        <f t="shared" si="3"/>
        <v>-67.26981132075473</v>
      </c>
      <c r="J19" s="444">
        <v>808.4190000000001</v>
      </c>
      <c r="K19" s="445"/>
      <c r="L19" s="445">
        <f>K19+J19</f>
        <v>808.4190000000001</v>
      </c>
      <c r="M19" s="446">
        <f>(L19/$L$8)</f>
        <v>0.011585930247431332</v>
      </c>
      <c r="N19" s="444">
        <v>1131.5</v>
      </c>
      <c r="O19" s="445"/>
      <c r="P19" s="445">
        <f>O19+N19</f>
        <v>1131.5</v>
      </c>
      <c r="Q19" s="448">
        <f>(L19/P19-1)*100</f>
        <v>-28.55333627927529</v>
      </c>
    </row>
    <row r="20" spans="1:17" s="91" customFormat="1" ht="17.25" customHeight="1" thickBot="1">
      <c r="A20" s="449" t="s">
        <v>173</v>
      </c>
      <c r="B20" s="450">
        <v>181.542</v>
      </c>
      <c r="C20" s="451">
        <v>414.38399999999973</v>
      </c>
      <c r="D20" s="451">
        <f>C20+B20</f>
        <v>595.9259999999997</v>
      </c>
      <c r="E20" s="452">
        <f>(D20/$D$8)</f>
        <v>0.04245378890480626</v>
      </c>
      <c r="F20" s="450">
        <v>107.345</v>
      </c>
      <c r="G20" s="451">
        <v>381.8439999999998</v>
      </c>
      <c r="H20" s="451">
        <f>G20+F20</f>
        <v>489.18899999999985</v>
      </c>
      <c r="I20" s="453">
        <f>(D20/H20-1)*100</f>
        <v>21.819174184210976</v>
      </c>
      <c r="J20" s="450">
        <v>917.742</v>
      </c>
      <c r="K20" s="451">
        <v>2587.3729999999996</v>
      </c>
      <c r="L20" s="451">
        <f>K20+J20</f>
        <v>3505.115</v>
      </c>
      <c r="M20" s="452">
        <f>(L20/$L$8)</f>
        <v>0.050233873646246895</v>
      </c>
      <c r="N20" s="450">
        <v>1819.641</v>
      </c>
      <c r="O20" s="451">
        <v>2313.9489999999996</v>
      </c>
      <c r="P20" s="451">
        <f>O20+N20</f>
        <v>4133.59</v>
      </c>
      <c r="Q20" s="454">
        <f>(L20/P20-1)*100</f>
        <v>-15.20409619725227</v>
      </c>
    </row>
    <row r="21" s="90" customFormat="1" ht="6.75" customHeight="1" thickTop="1">
      <c r="A21" s="98"/>
    </row>
    <row r="22" ht="14.25">
      <c r="A22" s="98" t="s">
        <v>38</v>
      </c>
    </row>
    <row r="23" ht="14.25">
      <c r="A23" s="88" t="s">
        <v>27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1:Q65536 I21:I65536 Q3 I3">
    <cfRule type="cellIs" priority="8" dxfId="93" operator="lessThan" stopIfTrue="1">
      <formula>0</formula>
    </cfRule>
  </conditionalFormatting>
  <conditionalFormatting sqref="I8:I20 Q8:Q20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B1">
      <selection activeCell="X1" sqref="X1:Y1"/>
    </sheetView>
  </sheetViews>
  <sheetFormatPr defaultColWidth="8.00390625" defaultRowHeight="15"/>
  <cols>
    <col min="1" max="1" width="30.28125" style="105" customWidth="1"/>
    <col min="2" max="2" width="10.57421875" style="105" bestFit="1" customWidth="1"/>
    <col min="3" max="3" width="12.421875" style="105" bestFit="1" customWidth="1"/>
    <col min="4" max="4" width="9.57421875" style="105" bestFit="1" customWidth="1"/>
    <col min="5" max="5" width="11.7109375" style="105" bestFit="1" customWidth="1"/>
    <col min="6" max="6" width="11.7109375" style="105" customWidth="1"/>
    <col min="7" max="7" width="9.421875" style="105" customWidth="1"/>
    <col min="8" max="8" width="10.421875" style="105" bestFit="1" customWidth="1"/>
    <col min="9" max="9" width="11.7109375" style="105" bestFit="1" customWidth="1"/>
    <col min="10" max="10" width="9.57421875" style="105" bestFit="1" customWidth="1"/>
    <col min="11" max="11" width="11.7109375" style="105" bestFit="1" customWidth="1"/>
    <col min="12" max="12" width="10.8515625" style="105" customWidth="1"/>
    <col min="13" max="13" width="9.421875" style="105" customWidth="1"/>
    <col min="14" max="15" width="12.421875" style="105" bestFit="1" customWidth="1"/>
    <col min="16" max="16" width="9.421875" style="105" customWidth="1"/>
    <col min="17" max="17" width="10.57421875" style="105" bestFit="1" customWidth="1"/>
    <col min="18" max="18" width="12.7109375" style="105" bestFit="1" customWidth="1"/>
    <col min="19" max="19" width="8.57421875" style="105" customWidth="1"/>
    <col min="20" max="21" width="11.140625" style="105" bestFit="1" customWidth="1"/>
    <col min="22" max="22" width="10.28125" style="105" customWidth="1"/>
    <col min="23" max="23" width="10.8515625" style="105" customWidth="1"/>
    <col min="24" max="24" width="12.7109375" style="105" customWidth="1"/>
    <col min="25" max="25" width="9.8515625" style="105" bestFit="1" customWidth="1"/>
    <col min="26" max="16384" width="8.00390625" style="105" customWidth="1"/>
  </cols>
  <sheetData>
    <row r="1" spans="24:25" ht="18.75" thickBot="1">
      <c r="X1" s="652" t="s">
        <v>26</v>
      </c>
      <c r="Y1" s="653"/>
    </row>
    <row r="2" ht="5.25" customHeight="1" thickBot="1"/>
    <row r="3" spans="1:25" ht="24.75" customHeight="1" thickTop="1">
      <c r="A3" s="654" t="s">
        <v>43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6"/>
    </row>
    <row r="4" spans="1:25" ht="21" customHeight="1" thickBot="1">
      <c r="A4" s="668" t="s">
        <v>42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70"/>
    </row>
    <row r="5" spans="1:25" s="124" customFormat="1" ht="19.5" customHeight="1" thickBot="1" thickTop="1">
      <c r="A5" s="657" t="s">
        <v>41</v>
      </c>
      <c r="B5" s="672" t="s">
        <v>34</v>
      </c>
      <c r="C5" s="673"/>
      <c r="D5" s="673"/>
      <c r="E5" s="673"/>
      <c r="F5" s="673"/>
      <c r="G5" s="673"/>
      <c r="H5" s="673"/>
      <c r="I5" s="673"/>
      <c r="J5" s="674"/>
      <c r="K5" s="674"/>
      <c r="L5" s="674"/>
      <c r="M5" s="675"/>
      <c r="N5" s="676" t="s">
        <v>33</v>
      </c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5"/>
    </row>
    <row r="6" spans="1:25" s="123" customFormat="1" ht="26.25" customHeight="1" thickBot="1">
      <c r="A6" s="658"/>
      <c r="B6" s="664" t="s">
        <v>155</v>
      </c>
      <c r="C6" s="665"/>
      <c r="D6" s="665"/>
      <c r="E6" s="665"/>
      <c r="F6" s="666"/>
      <c r="G6" s="661" t="s">
        <v>32</v>
      </c>
      <c r="H6" s="664" t="s">
        <v>156</v>
      </c>
      <c r="I6" s="665"/>
      <c r="J6" s="665"/>
      <c r="K6" s="665"/>
      <c r="L6" s="666"/>
      <c r="M6" s="661" t="s">
        <v>31</v>
      </c>
      <c r="N6" s="671" t="s">
        <v>157</v>
      </c>
      <c r="O6" s="665"/>
      <c r="P6" s="665"/>
      <c r="Q6" s="665"/>
      <c r="R6" s="665"/>
      <c r="S6" s="661" t="s">
        <v>32</v>
      </c>
      <c r="T6" s="671" t="s">
        <v>158</v>
      </c>
      <c r="U6" s="665"/>
      <c r="V6" s="665"/>
      <c r="W6" s="665"/>
      <c r="X6" s="665"/>
      <c r="Y6" s="661" t="s">
        <v>31</v>
      </c>
    </row>
    <row r="7" spans="1:25" s="118" customFormat="1" ht="26.25" customHeight="1">
      <c r="A7" s="659"/>
      <c r="B7" s="644" t="s">
        <v>20</v>
      </c>
      <c r="C7" s="645"/>
      <c r="D7" s="646" t="s">
        <v>19</v>
      </c>
      <c r="E7" s="647"/>
      <c r="F7" s="648" t="s">
        <v>15</v>
      </c>
      <c r="G7" s="662"/>
      <c r="H7" s="644" t="s">
        <v>20</v>
      </c>
      <c r="I7" s="645"/>
      <c r="J7" s="646" t="s">
        <v>19</v>
      </c>
      <c r="K7" s="647"/>
      <c r="L7" s="648" t="s">
        <v>15</v>
      </c>
      <c r="M7" s="662"/>
      <c r="N7" s="645" t="s">
        <v>20</v>
      </c>
      <c r="O7" s="645"/>
      <c r="P7" s="650" t="s">
        <v>19</v>
      </c>
      <c r="Q7" s="645"/>
      <c r="R7" s="648" t="s">
        <v>15</v>
      </c>
      <c r="S7" s="662"/>
      <c r="T7" s="651" t="s">
        <v>20</v>
      </c>
      <c r="U7" s="647"/>
      <c r="V7" s="646" t="s">
        <v>19</v>
      </c>
      <c r="W7" s="667"/>
      <c r="X7" s="648" t="s">
        <v>15</v>
      </c>
      <c r="Y7" s="662"/>
    </row>
    <row r="8" spans="1:25" s="118" customFormat="1" ht="31.5" thickBot="1">
      <c r="A8" s="660"/>
      <c r="B8" s="121" t="s">
        <v>17</v>
      </c>
      <c r="C8" s="119" t="s">
        <v>16</v>
      </c>
      <c r="D8" s="120" t="s">
        <v>17</v>
      </c>
      <c r="E8" s="119" t="s">
        <v>16</v>
      </c>
      <c r="F8" s="649"/>
      <c r="G8" s="663"/>
      <c r="H8" s="121" t="s">
        <v>17</v>
      </c>
      <c r="I8" s="119" t="s">
        <v>16</v>
      </c>
      <c r="J8" s="120" t="s">
        <v>17</v>
      </c>
      <c r="K8" s="119" t="s">
        <v>16</v>
      </c>
      <c r="L8" s="649"/>
      <c r="M8" s="663"/>
      <c r="N8" s="122" t="s">
        <v>17</v>
      </c>
      <c r="O8" s="119" t="s">
        <v>16</v>
      </c>
      <c r="P8" s="120" t="s">
        <v>17</v>
      </c>
      <c r="Q8" s="119" t="s">
        <v>16</v>
      </c>
      <c r="R8" s="649"/>
      <c r="S8" s="663"/>
      <c r="T8" s="121" t="s">
        <v>17</v>
      </c>
      <c r="U8" s="119" t="s">
        <v>16</v>
      </c>
      <c r="V8" s="120" t="s">
        <v>17</v>
      </c>
      <c r="W8" s="119" t="s">
        <v>16</v>
      </c>
      <c r="X8" s="649"/>
      <c r="Y8" s="663"/>
    </row>
    <row r="9" spans="1:25" s="558" customFormat="1" ht="18" customHeight="1" thickBot="1" thickTop="1">
      <c r="A9" s="548" t="s">
        <v>22</v>
      </c>
      <c r="B9" s="549">
        <f>SUM(B10:B44)</f>
        <v>484076</v>
      </c>
      <c r="C9" s="550">
        <f>SUM(C10:C44)</f>
        <v>466828</v>
      </c>
      <c r="D9" s="551">
        <f>SUM(D10:D44)</f>
        <v>1048</v>
      </c>
      <c r="E9" s="550">
        <f>SUM(E10:E44)</f>
        <v>973</v>
      </c>
      <c r="F9" s="552">
        <f aca="true" t="shared" si="0" ref="F9:F18">SUM(B9:E9)</f>
        <v>952925</v>
      </c>
      <c r="G9" s="553">
        <f>F9/$F$9</f>
        <v>1</v>
      </c>
      <c r="H9" s="554">
        <f>SUM(H10:H44)</f>
        <v>465961</v>
      </c>
      <c r="I9" s="550">
        <f>SUM(I10:I44)</f>
        <v>433249</v>
      </c>
      <c r="J9" s="551">
        <f>SUM(J10:J44)</f>
        <v>419</v>
      </c>
      <c r="K9" s="550">
        <f>SUM(K10:K44)</f>
        <v>267</v>
      </c>
      <c r="L9" s="552">
        <f aca="true" t="shared" si="1" ref="L9:L18">SUM(H9:K9)</f>
        <v>899896</v>
      </c>
      <c r="M9" s="555">
        <f aca="true" t="shared" si="2" ref="M9:M18">IF(ISERROR(F9/L9-1),"         /0",(F9/L9-1))</f>
        <v>0.05892792055970908</v>
      </c>
      <c r="N9" s="556">
        <f>SUM(N10:N44)</f>
        <v>2473906</v>
      </c>
      <c r="O9" s="550">
        <f>SUM(O10:O44)</f>
        <v>2378391</v>
      </c>
      <c r="P9" s="551">
        <f>SUM(P10:P44)</f>
        <v>5791</v>
      </c>
      <c r="Q9" s="550">
        <f>SUM(Q10:Q44)</f>
        <v>6285</v>
      </c>
      <c r="R9" s="552">
        <f aca="true" t="shared" si="3" ref="R9:R18">SUM(N9:Q9)</f>
        <v>4864373</v>
      </c>
      <c r="S9" s="553">
        <f>R9/$R$9</f>
        <v>1</v>
      </c>
      <c r="T9" s="554">
        <f>SUM(T10:T44)</f>
        <v>2358884</v>
      </c>
      <c r="U9" s="550">
        <f>SUM(U10:U44)</f>
        <v>2203505</v>
      </c>
      <c r="V9" s="551">
        <f>SUM(V10:V44)</f>
        <v>14366</v>
      </c>
      <c r="W9" s="550">
        <f>SUM(W10:W44)</f>
        <v>9865</v>
      </c>
      <c r="X9" s="552">
        <f aca="true" t="shared" si="4" ref="X9:X18">SUM(T9:W9)</f>
        <v>4586620</v>
      </c>
      <c r="Y9" s="557">
        <f>IF(ISERROR(R9/X9-1),"         /0",(R9/X9-1))</f>
        <v>0.06055722950669562</v>
      </c>
    </row>
    <row r="10" spans="1:25" ht="19.5" customHeight="1" thickTop="1">
      <c r="A10" s="415" t="s">
        <v>159</v>
      </c>
      <c r="B10" s="417">
        <v>145579</v>
      </c>
      <c r="C10" s="418">
        <v>151957</v>
      </c>
      <c r="D10" s="419">
        <v>242</v>
      </c>
      <c r="E10" s="418">
        <v>383</v>
      </c>
      <c r="F10" s="420">
        <f t="shared" si="0"/>
        <v>298161</v>
      </c>
      <c r="G10" s="421">
        <f>F10/$F$9</f>
        <v>0.31289031140960727</v>
      </c>
      <c r="H10" s="422">
        <v>141552</v>
      </c>
      <c r="I10" s="418">
        <v>133059</v>
      </c>
      <c r="J10" s="419">
        <v>18</v>
      </c>
      <c r="K10" s="418">
        <v>0</v>
      </c>
      <c r="L10" s="420">
        <f t="shared" si="1"/>
        <v>274629</v>
      </c>
      <c r="M10" s="423">
        <f t="shared" si="2"/>
        <v>0.08568650797985655</v>
      </c>
      <c r="N10" s="417">
        <v>750641</v>
      </c>
      <c r="O10" s="418">
        <v>746125</v>
      </c>
      <c r="P10" s="419">
        <v>2802</v>
      </c>
      <c r="Q10" s="418">
        <v>3409</v>
      </c>
      <c r="R10" s="420">
        <f t="shared" si="3"/>
        <v>1502977</v>
      </c>
      <c r="S10" s="421">
        <f>R10/$R$9</f>
        <v>0.3089765114640674</v>
      </c>
      <c r="T10" s="422">
        <v>705238</v>
      </c>
      <c r="U10" s="418">
        <v>655327</v>
      </c>
      <c r="V10" s="419">
        <v>5183</v>
      </c>
      <c r="W10" s="418">
        <v>5690</v>
      </c>
      <c r="X10" s="420">
        <f t="shared" si="4"/>
        <v>1371438</v>
      </c>
      <c r="Y10" s="424">
        <f aca="true" t="shared" si="5" ref="Y10:Y19">IF(ISERROR(R10/X10-1),"         /0",IF(R10/X10&gt;5,"  *  ",(R10/X10-1)))</f>
        <v>0.09591319476345261</v>
      </c>
    </row>
    <row r="11" spans="1:25" ht="19.5" customHeight="1">
      <c r="A11" s="425" t="s">
        <v>164</v>
      </c>
      <c r="B11" s="377">
        <v>71488</v>
      </c>
      <c r="C11" s="378">
        <v>65872</v>
      </c>
      <c r="D11" s="379">
        <v>141</v>
      </c>
      <c r="E11" s="378">
        <v>0</v>
      </c>
      <c r="F11" s="380">
        <f t="shared" si="0"/>
        <v>137501</v>
      </c>
      <c r="G11" s="381">
        <f>F11/$F$9</f>
        <v>0.14429362226827924</v>
      </c>
      <c r="H11" s="382">
        <v>66910</v>
      </c>
      <c r="I11" s="378">
        <v>58906</v>
      </c>
      <c r="J11" s="379"/>
      <c r="K11" s="378"/>
      <c r="L11" s="380">
        <f t="shared" si="1"/>
        <v>125816</v>
      </c>
      <c r="M11" s="383">
        <f t="shared" si="2"/>
        <v>0.09287372035353214</v>
      </c>
      <c r="N11" s="377">
        <v>358699</v>
      </c>
      <c r="O11" s="378">
        <v>334630</v>
      </c>
      <c r="P11" s="379">
        <v>141</v>
      </c>
      <c r="Q11" s="378"/>
      <c r="R11" s="380">
        <f t="shared" si="3"/>
        <v>693470</v>
      </c>
      <c r="S11" s="381">
        <f>R11/$R$9</f>
        <v>0.1425610248227264</v>
      </c>
      <c r="T11" s="382">
        <v>326891</v>
      </c>
      <c r="U11" s="378">
        <v>296788</v>
      </c>
      <c r="V11" s="379"/>
      <c r="W11" s="378"/>
      <c r="X11" s="380">
        <f t="shared" si="4"/>
        <v>623679</v>
      </c>
      <c r="Y11" s="384">
        <f t="shared" si="5"/>
        <v>0.11190211631303915</v>
      </c>
    </row>
    <row r="12" spans="1:25" ht="19.5" customHeight="1">
      <c r="A12" s="425" t="s">
        <v>179</v>
      </c>
      <c r="B12" s="377">
        <v>33350</v>
      </c>
      <c r="C12" s="378">
        <v>30909</v>
      </c>
      <c r="D12" s="379">
        <v>145</v>
      </c>
      <c r="E12" s="378">
        <v>149</v>
      </c>
      <c r="F12" s="380">
        <f t="shared" si="0"/>
        <v>64553</v>
      </c>
      <c r="G12" s="381">
        <f>F12/$F$9</f>
        <v>0.06774195240968597</v>
      </c>
      <c r="H12" s="382">
        <v>26183</v>
      </c>
      <c r="I12" s="378">
        <v>24403</v>
      </c>
      <c r="J12" s="379"/>
      <c r="K12" s="378"/>
      <c r="L12" s="380">
        <f t="shared" si="1"/>
        <v>50586</v>
      </c>
      <c r="M12" s="383">
        <f t="shared" si="2"/>
        <v>0.2761040604119718</v>
      </c>
      <c r="N12" s="377">
        <v>169091</v>
      </c>
      <c r="O12" s="378">
        <v>170932</v>
      </c>
      <c r="P12" s="379">
        <v>236</v>
      </c>
      <c r="Q12" s="378">
        <v>242</v>
      </c>
      <c r="R12" s="380">
        <f t="shared" si="3"/>
        <v>340501</v>
      </c>
      <c r="S12" s="381">
        <f>R12/$R$9</f>
        <v>0.06999894950490022</v>
      </c>
      <c r="T12" s="382">
        <v>142635</v>
      </c>
      <c r="U12" s="378">
        <v>143932</v>
      </c>
      <c r="V12" s="379"/>
      <c r="W12" s="378"/>
      <c r="X12" s="380">
        <f t="shared" si="4"/>
        <v>286567</v>
      </c>
      <c r="Y12" s="384">
        <f t="shared" si="5"/>
        <v>0.18820729532709635</v>
      </c>
    </row>
    <row r="13" spans="1:25" ht="19.5" customHeight="1">
      <c r="A13" s="425" t="s">
        <v>180</v>
      </c>
      <c r="B13" s="377">
        <v>27344</v>
      </c>
      <c r="C13" s="378">
        <v>26978</v>
      </c>
      <c r="D13" s="379">
        <v>0</v>
      </c>
      <c r="E13" s="378">
        <v>0</v>
      </c>
      <c r="F13" s="380">
        <f t="shared" si="0"/>
        <v>54322</v>
      </c>
      <c r="G13" s="381">
        <f aca="true" t="shared" si="6" ref="G13:G18">F13/$F$9</f>
        <v>0.057005535587795475</v>
      </c>
      <c r="H13" s="382">
        <v>19992</v>
      </c>
      <c r="I13" s="378">
        <v>19129</v>
      </c>
      <c r="J13" s="379"/>
      <c r="K13" s="378"/>
      <c r="L13" s="380">
        <f t="shared" si="1"/>
        <v>39121</v>
      </c>
      <c r="M13" s="383">
        <f t="shared" si="2"/>
        <v>0.3885636870223155</v>
      </c>
      <c r="N13" s="377">
        <v>119588</v>
      </c>
      <c r="O13" s="378">
        <v>113448</v>
      </c>
      <c r="P13" s="379"/>
      <c r="Q13" s="378"/>
      <c r="R13" s="380">
        <f t="shared" si="3"/>
        <v>233036</v>
      </c>
      <c r="S13" s="381">
        <f aca="true" t="shared" si="7" ref="S13:S18">R13/$R$9</f>
        <v>0.04790668807675727</v>
      </c>
      <c r="T13" s="382">
        <v>107563</v>
      </c>
      <c r="U13" s="378">
        <v>99424</v>
      </c>
      <c r="V13" s="379"/>
      <c r="W13" s="378"/>
      <c r="X13" s="380">
        <f t="shared" si="4"/>
        <v>206987</v>
      </c>
      <c r="Y13" s="384">
        <f t="shared" si="5"/>
        <v>0.12584848323807774</v>
      </c>
    </row>
    <row r="14" spans="1:25" ht="19.5" customHeight="1">
      <c r="A14" s="425" t="s">
        <v>181</v>
      </c>
      <c r="B14" s="377">
        <v>15358</v>
      </c>
      <c r="C14" s="378">
        <v>15420</v>
      </c>
      <c r="D14" s="379">
        <v>0</v>
      </c>
      <c r="E14" s="378">
        <v>0</v>
      </c>
      <c r="F14" s="380">
        <f t="shared" si="0"/>
        <v>30778</v>
      </c>
      <c r="G14" s="381">
        <f t="shared" si="6"/>
        <v>0.032298449510717</v>
      </c>
      <c r="H14" s="382">
        <v>12715</v>
      </c>
      <c r="I14" s="378">
        <v>12412</v>
      </c>
      <c r="J14" s="379"/>
      <c r="K14" s="378"/>
      <c r="L14" s="380">
        <f t="shared" si="1"/>
        <v>25127</v>
      </c>
      <c r="M14" s="383">
        <f t="shared" si="2"/>
        <v>0.2248975205953756</v>
      </c>
      <c r="N14" s="377">
        <v>77812</v>
      </c>
      <c r="O14" s="378">
        <v>74816</v>
      </c>
      <c r="P14" s="379"/>
      <c r="Q14" s="378"/>
      <c r="R14" s="380">
        <f t="shared" si="3"/>
        <v>152628</v>
      </c>
      <c r="S14" s="381">
        <f t="shared" si="7"/>
        <v>0.03137670569259388</v>
      </c>
      <c r="T14" s="382">
        <v>62352</v>
      </c>
      <c r="U14" s="378">
        <v>58747</v>
      </c>
      <c r="V14" s="379"/>
      <c r="W14" s="378"/>
      <c r="X14" s="380">
        <f t="shared" si="4"/>
        <v>121099</v>
      </c>
      <c r="Y14" s="384">
        <f t="shared" si="5"/>
        <v>0.2603572283833888</v>
      </c>
    </row>
    <row r="15" spans="1:25" ht="19.5" customHeight="1">
      <c r="A15" s="425" t="s">
        <v>182</v>
      </c>
      <c r="B15" s="377">
        <v>11559</v>
      </c>
      <c r="C15" s="378">
        <v>10911</v>
      </c>
      <c r="D15" s="379">
        <v>0</v>
      </c>
      <c r="E15" s="378">
        <v>0</v>
      </c>
      <c r="F15" s="380">
        <f t="shared" si="0"/>
        <v>22470</v>
      </c>
      <c r="G15" s="381">
        <f t="shared" si="6"/>
        <v>0.023580029907915103</v>
      </c>
      <c r="H15" s="382">
        <v>17042</v>
      </c>
      <c r="I15" s="378">
        <v>16483</v>
      </c>
      <c r="J15" s="379"/>
      <c r="K15" s="378"/>
      <c r="L15" s="380">
        <f t="shared" si="1"/>
        <v>33525</v>
      </c>
      <c r="M15" s="383">
        <f t="shared" si="2"/>
        <v>-0.32975391498881435</v>
      </c>
      <c r="N15" s="377">
        <v>73122</v>
      </c>
      <c r="O15" s="378">
        <v>67845</v>
      </c>
      <c r="P15" s="379"/>
      <c r="Q15" s="378"/>
      <c r="R15" s="380">
        <f t="shared" si="3"/>
        <v>140967</v>
      </c>
      <c r="S15" s="381">
        <f t="shared" si="7"/>
        <v>0.028979479986423737</v>
      </c>
      <c r="T15" s="382">
        <v>96113</v>
      </c>
      <c r="U15" s="378">
        <v>91338</v>
      </c>
      <c r="V15" s="379"/>
      <c r="W15" s="378"/>
      <c r="X15" s="380">
        <f t="shared" si="4"/>
        <v>187451</v>
      </c>
      <c r="Y15" s="384">
        <f t="shared" si="5"/>
        <v>-0.24797947196867443</v>
      </c>
    </row>
    <row r="16" spans="1:25" ht="19.5" customHeight="1">
      <c r="A16" s="425" t="s">
        <v>183</v>
      </c>
      <c r="B16" s="377">
        <v>11033</v>
      </c>
      <c r="C16" s="378">
        <v>11395</v>
      </c>
      <c r="D16" s="379">
        <v>0</v>
      </c>
      <c r="E16" s="378">
        <v>0</v>
      </c>
      <c r="F16" s="380">
        <f t="shared" si="0"/>
        <v>22428</v>
      </c>
      <c r="G16" s="381">
        <f t="shared" si="6"/>
        <v>0.02353595508565732</v>
      </c>
      <c r="H16" s="382">
        <v>11174</v>
      </c>
      <c r="I16" s="378">
        <v>10559</v>
      </c>
      <c r="J16" s="379"/>
      <c r="K16" s="378"/>
      <c r="L16" s="380">
        <f t="shared" si="1"/>
        <v>21733</v>
      </c>
      <c r="M16" s="383">
        <f t="shared" si="2"/>
        <v>0.03197901808309944</v>
      </c>
      <c r="N16" s="377">
        <v>54178</v>
      </c>
      <c r="O16" s="378">
        <v>54808</v>
      </c>
      <c r="P16" s="379"/>
      <c r="Q16" s="378"/>
      <c r="R16" s="380">
        <f t="shared" si="3"/>
        <v>108986</v>
      </c>
      <c r="S16" s="381">
        <f t="shared" si="7"/>
        <v>0.02240494304199123</v>
      </c>
      <c r="T16" s="382">
        <v>57441</v>
      </c>
      <c r="U16" s="378">
        <v>53085</v>
      </c>
      <c r="V16" s="379"/>
      <c r="W16" s="378"/>
      <c r="X16" s="380">
        <f t="shared" si="4"/>
        <v>110526</v>
      </c>
      <c r="Y16" s="384">
        <f t="shared" si="5"/>
        <v>-0.01393337314297094</v>
      </c>
    </row>
    <row r="17" spans="1:25" ht="19.5" customHeight="1">
      <c r="A17" s="425" t="s">
        <v>184</v>
      </c>
      <c r="B17" s="377">
        <v>11267</v>
      </c>
      <c r="C17" s="378">
        <v>10984</v>
      </c>
      <c r="D17" s="379">
        <v>0</v>
      </c>
      <c r="E17" s="378">
        <v>0</v>
      </c>
      <c r="F17" s="380">
        <f t="shared" si="0"/>
        <v>22251</v>
      </c>
      <c r="G17" s="381">
        <f t="shared" si="6"/>
        <v>0.02335021119185665</v>
      </c>
      <c r="H17" s="382">
        <v>12507</v>
      </c>
      <c r="I17" s="378">
        <v>12480</v>
      </c>
      <c r="J17" s="379"/>
      <c r="K17" s="378"/>
      <c r="L17" s="380">
        <f t="shared" si="1"/>
        <v>24987</v>
      </c>
      <c r="M17" s="383">
        <f t="shared" si="2"/>
        <v>-0.10949693840797214</v>
      </c>
      <c r="N17" s="377">
        <v>56944</v>
      </c>
      <c r="O17" s="378">
        <v>54625</v>
      </c>
      <c r="P17" s="379"/>
      <c r="Q17" s="378"/>
      <c r="R17" s="380">
        <f t="shared" si="3"/>
        <v>111569</v>
      </c>
      <c r="S17" s="381">
        <f t="shared" si="7"/>
        <v>0.02293594672941405</v>
      </c>
      <c r="T17" s="382">
        <v>61793</v>
      </c>
      <c r="U17" s="378">
        <v>60415</v>
      </c>
      <c r="V17" s="379"/>
      <c r="W17" s="378"/>
      <c r="X17" s="380">
        <f t="shared" si="4"/>
        <v>122208</v>
      </c>
      <c r="Y17" s="384">
        <f t="shared" si="5"/>
        <v>-0.08705649384655667</v>
      </c>
    </row>
    <row r="18" spans="1:25" ht="19.5" customHeight="1">
      <c r="A18" s="425" t="s">
        <v>185</v>
      </c>
      <c r="B18" s="377">
        <v>13323</v>
      </c>
      <c r="C18" s="378">
        <v>8513</v>
      </c>
      <c r="D18" s="379">
        <v>0</v>
      </c>
      <c r="E18" s="378">
        <v>0</v>
      </c>
      <c r="F18" s="380">
        <f t="shared" si="0"/>
        <v>21836</v>
      </c>
      <c r="G18" s="381">
        <f t="shared" si="6"/>
        <v>0.022914709971928536</v>
      </c>
      <c r="H18" s="382">
        <v>11041</v>
      </c>
      <c r="I18" s="378">
        <v>7054</v>
      </c>
      <c r="J18" s="379"/>
      <c r="K18" s="378"/>
      <c r="L18" s="380">
        <f t="shared" si="1"/>
        <v>18095</v>
      </c>
      <c r="M18" s="383">
        <f t="shared" si="2"/>
        <v>0.2067421939762366</v>
      </c>
      <c r="N18" s="377">
        <v>62816</v>
      </c>
      <c r="O18" s="378">
        <v>49722</v>
      </c>
      <c r="P18" s="379"/>
      <c r="Q18" s="378"/>
      <c r="R18" s="380">
        <f t="shared" si="3"/>
        <v>112538</v>
      </c>
      <c r="S18" s="381">
        <f t="shared" si="7"/>
        <v>0.02313515020332528</v>
      </c>
      <c r="T18" s="382">
        <v>54860</v>
      </c>
      <c r="U18" s="378">
        <v>42681</v>
      </c>
      <c r="V18" s="379"/>
      <c r="W18" s="378"/>
      <c r="X18" s="380">
        <f t="shared" si="4"/>
        <v>97541</v>
      </c>
      <c r="Y18" s="384">
        <f t="shared" si="5"/>
        <v>0.153750730462062</v>
      </c>
    </row>
    <row r="19" spans="1:25" ht="19.5" customHeight="1">
      <c r="A19" s="425" t="s">
        <v>186</v>
      </c>
      <c r="B19" s="377">
        <v>11320</v>
      </c>
      <c r="C19" s="378">
        <v>9998</v>
      </c>
      <c r="D19" s="379">
        <v>0</v>
      </c>
      <c r="E19" s="378">
        <v>0</v>
      </c>
      <c r="F19" s="380">
        <f aca="true" t="shared" si="8" ref="F19:F25">SUM(B19:E19)</f>
        <v>21318</v>
      </c>
      <c r="G19" s="381">
        <f aca="true" t="shared" si="9" ref="G19:G25">F19/$F$9</f>
        <v>0.022371120497415853</v>
      </c>
      <c r="H19" s="382">
        <v>1498</v>
      </c>
      <c r="I19" s="378">
        <v>1482</v>
      </c>
      <c r="J19" s="379">
        <v>198</v>
      </c>
      <c r="K19" s="378">
        <v>174</v>
      </c>
      <c r="L19" s="380">
        <f aca="true" t="shared" si="10" ref="L19:L25">SUM(H19:K19)</f>
        <v>3352</v>
      </c>
      <c r="M19" s="383">
        <f aca="true" t="shared" si="11" ref="M19:M25">IF(ISERROR(F19/L19-1),"         /0",(F19/L19-1))</f>
        <v>5.359785202863962</v>
      </c>
      <c r="N19" s="377">
        <v>56489</v>
      </c>
      <c r="O19" s="378">
        <v>49509</v>
      </c>
      <c r="P19" s="379"/>
      <c r="Q19" s="378"/>
      <c r="R19" s="380">
        <f aca="true" t="shared" si="12" ref="R19:R25">SUM(N19:Q19)</f>
        <v>105998</v>
      </c>
      <c r="S19" s="381">
        <f aca="true" t="shared" si="13" ref="S19:S25">R19/$R$9</f>
        <v>0.021790680936679813</v>
      </c>
      <c r="T19" s="382">
        <v>6698</v>
      </c>
      <c r="U19" s="378">
        <v>6032</v>
      </c>
      <c r="V19" s="379">
        <v>258</v>
      </c>
      <c r="W19" s="378">
        <v>462</v>
      </c>
      <c r="X19" s="380">
        <f aca="true" t="shared" si="14" ref="X19:X25">SUM(T19:W19)</f>
        <v>13450</v>
      </c>
      <c r="Y19" s="384" t="str">
        <f t="shared" si="5"/>
        <v>  *  </v>
      </c>
    </row>
    <row r="20" spans="1:25" ht="19.5" customHeight="1">
      <c r="A20" s="425" t="s">
        <v>187</v>
      </c>
      <c r="B20" s="377">
        <v>10092</v>
      </c>
      <c r="C20" s="378">
        <v>10015</v>
      </c>
      <c r="D20" s="379">
        <v>0</v>
      </c>
      <c r="E20" s="378">
        <v>0</v>
      </c>
      <c r="F20" s="380">
        <f t="shared" si="8"/>
        <v>20107</v>
      </c>
      <c r="G20" s="381">
        <f t="shared" si="9"/>
        <v>0.02110029645564971</v>
      </c>
      <c r="H20" s="382">
        <v>3682</v>
      </c>
      <c r="I20" s="378">
        <v>3407</v>
      </c>
      <c r="J20" s="379"/>
      <c r="K20" s="378"/>
      <c r="L20" s="380">
        <f t="shared" si="10"/>
        <v>7089</v>
      </c>
      <c r="M20" s="383">
        <f t="shared" si="11"/>
        <v>1.836366201156722</v>
      </c>
      <c r="N20" s="377">
        <v>40089</v>
      </c>
      <c r="O20" s="378">
        <v>38121</v>
      </c>
      <c r="P20" s="379"/>
      <c r="Q20" s="378"/>
      <c r="R20" s="380">
        <f t="shared" si="12"/>
        <v>78210</v>
      </c>
      <c r="S20" s="381">
        <f t="shared" si="13"/>
        <v>0.016078125587819847</v>
      </c>
      <c r="T20" s="382">
        <v>44372</v>
      </c>
      <c r="U20" s="378">
        <v>41613</v>
      </c>
      <c r="V20" s="379"/>
      <c r="W20" s="378">
        <v>58</v>
      </c>
      <c r="X20" s="380">
        <f t="shared" si="14"/>
        <v>86043</v>
      </c>
      <c r="Y20" s="384">
        <f aca="true" t="shared" si="15" ref="Y20:Y25">IF(ISERROR(R20/X20-1),"         /0",IF(R20/X20&gt;5,"  *  ",(R20/X20-1)))</f>
        <v>-0.0910358774101322</v>
      </c>
    </row>
    <row r="21" spans="1:25" ht="19.5" customHeight="1">
      <c r="A21" s="425" t="s">
        <v>188</v>
      </c>
      <c r="B21" s="377">
        <v>9521</v>
      </c>
      <c r="C21" s="378">
        <v>9491</v>
      </c>
      <c r="D21" s="379">
        <v>0</v>
      </c>
      <c r="E21" s="378">
        <v>0</v>
      </c>
      <c r="F21" s="380">
        <f t="shared" si="8"/>
        <v>19012</v>
      </c>
      <c r="G21" s="381">
        <f t="shared" si="9"/>
        <v>0.01995120287535745</v>
      </c>
      <c r="H21" s="382">
        <v>9290</v>
      </c>
      <c r="I21" s="378">
        <v>8372</v>
      </c>
      <c r="J21" s="379"/>
      <c r="K21" s="378"/>
      <c r="L21" s="380">
        <f t="shared" si="10"/>
        <v>17662</v>
      </c>
      <c r="M21" s="383">
        <f t="shared" si="11"/>
        <v>0.07643528479220918</v>
      </c>
      <c r="N21" s="377">
        <v>50594</v>
      </c>
      <c r="O21" s="378">
        <v>50571</v>
      </c>
      <c r="P21" s="379"/>
      <c r="Q21" s="378"/>
      <c r="R21" s="380">
        <f t="shared" si="12"/>
        <v>101165</v>
      </c>
      <c r="S21" s="381">
        <f t="shared" si="13"/>
        <v>0.020797130483209244</v>
      </c>
      <c r="T21" s="382">
        <v>43327</v>
      </c>
      <c r="U21" s="378">
        <v>40597</v>
      </c>
      <c r="V21" s="379"/>
      <c r="W21" s="378"/>
      <c r="X21" s="380">
        <f t="shared" si="14"/>
        <v>83924</v>
      </c>
      <c r="Y21" s="384">
        <f t="shared" si="15"/>
        <v>0.20543587054954493</v>
      </c>
    </row>
    <row r="22" spans="1:25" ht="19.5" customHeight="1">
      <c r="A22" s="425" t="s">
        <v>189</v>
      </c>
      <c r="B22" s="377">
        <v>9594</v>
      </c>
      <c r="C22" s="378">
        <v>9041</v>
      </c>
      <c r="D22" s="379">
        <v>145</v>
      </c>
      <c r="E22" s="378">
        <v>143</v>
      </c>
      <c r="F22" s="380">
        <f t="shared" si="8"/>
        <v>18923</v>
      </c>
      <c r="G22" s="381">
        <f t="shared" si="9"/>
        <v>0.019857806228192144</v>
      </c>
      <c r="H22" s="382">
        <v>6343</v>
      </c>
      <c r="I22" s="378">
        <v>6371</v>
      </c>
      <c r="J22" s="379"/>
      <c r="K22" s="378"/>
      <c r="L22" s="380">
        <f t="shared" si="10"/>
        <v>12714</v>
      </c>
      <c r="M22" s="383">
        <f t="shared" si="11"/>
        <v>0.4883592889727859</v>
      </c>
      <c r="N22" s="377">
        <v>44898</v>
      </c>
      <c r="O22" s="378">
        <v>43159</v>
      </c>
      <c r="P22" s="379">
        <v>559</v>
      </c>
      <c r="Q22" s="378">
        <v>543</v>
      </c>
      <c r="R22" s="380">
        <f t="shared" si="12"/>
        <v>89159</v>
      </c>
      <c r="S22" s="381">
        <f t="shared" si="13"/>
        <v>0.01832898093957844</v>
      </c>
      <c r="T22" s="382">
        <v>31040</v>
      </c>
      <c r="U22" s="378">
        <v>31247</v>
      </c>
      <c r="V22" s="379"/>
      <c r="W22" s="378"/>
      <c r="X22" s="380">
        <f t="shared" si="14"/>
        <v>62287</v>
      </c>
      <c r="Y22" s="384">
        <f t="shared" si="15"/>
        <v>0.43142228715462294</v>
      </c>
    </row>
    <row r="23" spans="1:25" ht="19.5" customHeight="1">
      <c r="A23" s="425" t="s">
        <v>190</v>
      </c>
      <c r="B23" s="377">
        <v>9466</v>
      </c>
      <c r="C23" s="378">
        <v>9091</v>
      </c>
      <c r="D23" s="379">
        <v>0</v>
      </c>
      <c r="E23" s="378">
        <v>0</v>
      </c>
      <c r="F23" s="380">
        <f t="shared" si="8"/>
        <v>18557</v>
      </c>
      <c r="G23" s="381">
        <f t="shared" si="9"/>
        <v>0.019473725634231446</v>
      </c>
      <c r="H23" s="382">
        <v>21082</v>
      </c>
      <c r="I23" s="378">
        <v>20056</v>
      </c>
      <c r="J23" s="379"/>
      <c r="K23" s="378"/>
      <c r="L23" s="380">
        <f t="shared" si="10"/>
        <v>41138</v>
      </c>
      <c r="M23" s="383">
        <f t="shared" si="11"/>
        <v>-0.5489085517040206</v>
      </c>
      <c r="N23" s="377">
        <v>51847</v>
      </c>
      <c r="O23" s="378">
        <v>50711</v>
      </c>
      <c r="P23" s="379"/>
      <c r="Q23" s="378"/>
      <c r="R23" s="380">
        <f t="shared" si="12"/>
        <v>102558</v>
      </c>
      <c r="S23" s="381">
        <f t="shared" si="13"/>
        <v>0.021083498325477918</v>
      </c>
      <c r="T23" s="382">
        <v>101942</v>
      </c>
      <c r="U23" s="378">
        <v>98035</v>
      </c>
      <c r="V23" s="379">
        <v>0</v>
      </c>
      <c r="W23" s="378"/>
      <c r="X23" s="380">
        <f t="shared" si="14"/>
        <v>199977</v>
      </c>
      <c r="Y23" s="384">
        <f t="shared" si="15"/>
        <v>-0.48715102236757224</v>
      </c>
    </row>
    <row r="24" spans="1:25" ht="19.5" customHeight="1">
      <c r="A24" s="425" t="s">
        <v>191</v>
      </c>
      <c r="B24" s="377">
        <v>8955</v>
      </c>
      <c r="C24" s="378">
        <v>9463</v>
      </c>
      <c r="D24" s="379">
        <v>0</v>
      </c>
      <c r="E24" s="378">
        <v>0</v>
      </c>
      <c r="F24" s="380">
        <f t="shared" si="8"/>
        <v>18418</v>
      </c>
      <c r="G24" s="381">
        <f t="shared" si="9"/>
        <v>0.019327858960568774</v>
      </c>
      <c r="H24" s="382">
        <v>11737</v>
      </c>
      <c r="I24" s="378">
        <v>11405</v>
      </c>
      <c r="J24" s="379"/>
      <c r="K24" s="378"/>
      <c r="L24" s="380">
        <f t="shared" si="10"/>
        <v>23142</v>
      </c>
      <c r="M24" s="383">
        <f t="shared" si="11"/>
        <v>-0.20413101719816784</v>
      </c>
      <c r="N24" s="377">
        <v>53880</v>
      </c>
      <c r="O24" s="378">
        <v>52770</v>
      </c>
      <c r="P24" s="379">
        <v>118</v>
      </c>
      <c r="Q24" s="378">
        <v>0</v>
      </c>
      <c r="R24" s="380">
        <f t="shared" si="12"/>
        <v>106768</v>
      </c>
      <c r="S24" s="381">
        <f t="shared" si="13"/>
        <v>0.021948974718838377</v>
      </c>
      <c r="T24" s="382">
        <v>52725</v>
      </c>
      <c r="U24" s="378">
        <v>50740</v>
      </c>
      <c r="V24" s="379"/>
      <c r="W24" s="378"/>
      <c r="X24" s="380">
        <f t="shared" si="14"/>
        <v>103465</v>
      </c>
      <c r="Y24" s="384">
        <f t="shared" si="15"/>
        <v>0.031923838979365016</v>
      </c>
    </row>
    <row r="25" spans="1:25" ht="19.5" customHeight="1">
      <c r="A25" s="425" t="s">
        <v>161</v>
      </c>
      <c r="B25" s="377">
        <v>8714</v>
      </c>
      <c r="C25" s="378">
        <v>8460</v>
      </c>
      <c r="D25" s="379">
        <v>0</v>
      </c>
      <c r="E25" s="378">
        <v>0</v>
      </c>
      <c r="F25" s="380">
        <f t="shared" si="8"/>
        <v>17174</v>
      </c>
      <c r="G25" s="381">
        <f t="shared" si="9"/>
        <v>0.018022404701314373</v>
      </c>
      <c r="H25" s="382">
        <v>11947</v>
      </c>
      <c r="I25" s="378">
        <v>11478</v>
      </c>
      <c r="J25" s="379"/>
      <c r="K25" s="378"/>
      <c r="L25" s="380">
        <f t="shared" si="10"/>
        <v>23425</v>
      </c>
      <c r="M25" s="383">
        <f t="shared" si="11"/>
        <v>-0.26685165421558166</v>
      </c>
      <c r="N25" s="377">
        <v>54614</v>
      </c>
      <c r="O25" s="378">
        <v>50174</v>
      </c>
      <c r="P25" s="379"/>
      <c r="Q25" s="378"/>
      <c r="R25" s="380">
        <f t="shared" si="12"/>
        <v>104788</v>
      </c>
      <c r="S25" s="381">
        <f t="shared" si="13"/>
        <v>0.021541933564716356</v>
      </c>
      <c r="T25" s="382">
        <v>68258</v>
      </c>
      <c r="U25" s="378">
        <v>65034</v>
      </c>
      <c r="V25" s="379"/>
      <c r="W25" s="378"/>
      <c r="X25" s="380">
        <f t="shared" si="14"/>
        <v>133292</v>
      </c>
      <c r="Y25" s="384">
        <f t="shared" si="15"/>
        <v>-0.2138462923506287</v>
      </c>
    </row>
    <row r="26" spans="1:25" ht="19.5" customHeight="1">
      <c r="A26" s="425" t="s">
        <v>192</v>
      </c>
      <c r="B26" s="377">
        <v>8348</v>
      </c>
      <c r="C26" s="378">
        <v>8595</v>
      </c>
      <c r="D26" s="379">
        <v>0</v>
      </c>
      <c r="E26" s="378">
        <v>0</v>
      </c>
      <c r="F26" s="380">
        <f aca="true" t="shared" si="16" ref="F26:F44">SUM(B26:E26)</f>
        <v>16943</v>
      </c>
      <c r="G26" s="381">
        <f aca="true" t="shared" si="17" ref="G26:G44">F26/$F$9</f>
        <v>0.017779993178896555</v>
      </c>
      <c r="H26" s="382">
        <v>7192</v>
      </c>
      <c r="I26" s="378">
        <v>6924</v>
      </c>
      <c r="J26" s="379"/>
      <c r="K26" s="378"/>
      <c r="L26" s="380">
        <f aca="true" t="shared" si="18" ref="L26:L44">SUM(H26:K26)</f>
        <v>14116</v>
      </c>
      <c r="M26" s="383">
        <f aca="true" t="shared" si="19" ref="M26:M37">IF(ISERROR(F26/L26-1),"         /0",(F26/L26-1))</f>
        <v>0.2002691980731086</v>
      </c>
      <c r="N26" s="377">
        <v>45111</v>
      </c>
      <c r="O26" s="378">
        <v>45937</v>
      </c>
      <c r="P26" s="379"/>
      <c r="Q26" s="378"/>
      <c r="R26" s="380">
        <f aca="true" t="shared" si="20" ref="R26:R44">SUM(N26:Q26)</f>
        <v>91048</v>
      </c>
      <c r="S26" s="381">
        <f aca="true" t="shared" si="21" ref="S26:S44">R26/$R$9</f>
        <v>0.018717314646718088</v>
      </c>
      <c r="T26" s="382">
        <v>39832</v>
      </c>
      <c r="U26" s="378">
        <v>38074</v>
      </c>
      <c r="V26" s="379"/>
      <c r="W26" s="378"/>
      <c r="X26" s="380">
        <f aca="true" t="shared" si="22" ref="X26:X44">SUM(T26:W26)</f>
        <v>77906</v>
      </c>
      <c r="Y26" s="384">
        <f aca="true" t="shared" si="23" ref="Y26:Y44">IF(ISERROR(R26/X26-1),"         /0",IF(R26/X26&gt;5,"  *  ",(R26/X26-1)))</f>
        <v>0.16869047313428998</v>
      </c>
    </row>
    <row r="27" spans="1:25" ht="19.5" customHeight="1">
      <c r="A27" s="425" t="s">
        <v>193</v>
      </c>
      <c r="B27" s="377">
        <v>8701</v>
      </c>
      <c r="C27" s="378">
        <v>7893</v>
      </c>
      <c r="D27" s="379">
        <v>0</v>
      </c>
      <c r="E27" s="378">
        <v>0</v>
      </c>
      <c r="F27" s="380">
        <f t="shared" si="16"/>
        <v>16594</v>
      </c>
      <c r="G27" s="381">
        <f t="shared" si="17"/>
        <v>0.017413752393944958</v>
      </c>
      <c r="H27" s="382">
        <v>5489</v>
      </c>
      <c r="I27" s="378">
        <v>5530</v>
      </c>
      <c r="J27" s="379"/>
      <c r="K27" s="378"/>
      <c r="L27" s="380">
        <f t="shared" si="18"/>
        <v>11019</v>
      </c>
      <c r="M27" s="383">
        <f t="shared" si="19"/>
        <v>0.5059442780651602</v>
      </c>
      <c r="N27" s="377">
        <v>38228</v>
      </c>
      <c r="O27" s="378">
        <v>35772</v>
      </c>
      <c r="P27" s="379">
        <v>0</v>
      </c>
      <c r="Q27" s="378">
        <v>0</v>
      </c>
      <c r="R27" s="380">
        <f t="shared" si="20"/>
        <v>74000</v>
      </c>
      <c r="S27" s="381">
        <f t="shared" si="21"/>
        <v>0.01521264919445939</v>
      </c>
      <c r="T27" s="382">
        <v>29297</v>
      </c>
      <c r="U27" s="378">
        <v>27818</v>
      </c>
      <c r="V27" s="379">
        <v>97</v>
      </c>
      <c r="W27" s="378"/>
      <c r="X27" s="380">
        <f t="shared" si="22"/>
        <v>57212</v>
      </c>
      <c r="Y27" s="384">
        <f t="shared" si="23"/>
        <v>0.2934349437181012</v>
      </c>
    </row>
    <row r="28" spans="1:25" ht="19.5" customHeight="1">
      <c r="A28" s="425" t="s">
        <v>160</v>
      </c>
      <c r="B28" s="377">
        <v>6937</v>
      </c>
      <c r="C28" s="378">
        <v>6894</v>
      </c>
      <c r="D28" s="379">
        <v>174</v>
      </c>
      <c r="E28" s="378">
        <v>95</v>
      </c>
      <c r="F28" s="380">
        <f t="shared" si="16"/>
        <v>14100</v>
      </c>
      <c r="G28" s="381">
        <f t="shared" si="17"/>
        <v>0.014796547472256474</v>
      </c>
      <c r="H28" s="382">
        <v>21271</v>
      </c>
      <c r="I28" s="378">
        <v>21069</v>
      </c>
      <c r="J28" s="379"/>
      <c r="K28" s="378"/>
      <c r="L28" s="380">
        <f t="shared" si="18"/>
        <v>42340</v>
      </c>
      <c r="M28" s="383">
        <f t="shared" si="19"/>
        <v>-0.6669815777042986</v>
      </c>
      <c r="N28" s="377">
        <v>55431</v>
      </c>
      <c r="O28" s="378">
        <v>54255</v>
      </c>
      <c r="P28" s="379">
        <v>174</v>
      </c>
      <c r="Q28" s="378">
        <v>95</v>
      </c>
      <c r="R28" s="380">
        <f t="shared" si="20"/>
        <v>109955</v>
      </c>
      <c r="S28" s="381">
        <f t="shared" si="21"/>
        <v>0.02260414651590246</v>
      </c>
      <c r="T28" s="382">
        <v>88957</v>
      </c>
      <c r="U28" s="378">
        <v>85303</v>
      </c>
      <c r="V28" s="379">
        <v>549</v>
      </c>
      <c r="W28" s="378">
        <v>559</v>
      </c>
      <c r="X28" s="380">
        <f t="shared" si="22"/>
        <v>175368</v>
      </c>
      <c r="Y28" s="384">
        <f t="shared" si="23"/>
        <v>-0.373004196888828</v>
      </c>
    </row>
    <row r="29" spans="1:25" ht="19.5" customHeight="1">
      <c r="A29" s="425" t="s">
        <v>194</v>
      </c>
      <c r="B29" s="377">
        <v>8163</v>
      </c>
      <c r="C29" s="378">
        <v>5368</v>
      </c>
      <c r="D29" s="379">
        <v>0</v>
      </c>
      <c r="E29" s="378">
        <v>0</v>
      </c>
      <c r="F29" s="380">
        <f t="shared" si="16"/>
        <v>13531</v>
      </c>
      <c r="G29" s="381">
        <f t="shared" si="17"/>
        <v>0.014199438570716478</v>
      </c>
      <c r="H29" s="382"/>
      <c r="I29" s="378"/>
      <c r="J29" s="379"/>
      <c r="K29" s="378"/>
      <c r="L29" s="380">
        <f t="shared" si="18"/>
        <v>0</v>
      </c>
      <c r="M29" s="383" t="str">
        <f t="shared" si="19"/>
        <v>         /0</v>
      </c>
      <c r="N29" s="377">
        <v>35869</v>
      </c>
      <c r="O29" s="378">
        <v>28269</v>
      </c>
      <c r="P29" s="379"/>
      <c r="Q29" s="378"/>
      <c r="R29" s="380">
        <f t="shared" si="20"/>
        <v>64138</v>
      </c>
      <c r="S29" s="381">
        <f t="shared" si="21"/>
        <v>0.013185255324786977</v>
      </c>
      <c r="T29" s="382"/>
      <c r="U29" s="378"/>
      <c r="V29" s="379"/>
      <c r="W29" s="378"/>
      <c r="X29" s="380">
        <f t="shared" si="22"/>
        <v>0</v>
      </c>
      <c r="Y29" s="384" t="str">
        <f t="shared" si="23"/>
        <v>         /0</v>
      </c>
    </row>
    <row r="30" spans="1:25" ht="19.5" customHeight="1">
      <c r="A30" s="425" t="s">
        <v>195</v>
      </c>
      <c r="B30" s="377">
        <v>6972</v>
      </c>
      <c r="C30" s="378">
        <v>6497</v>
      </c>
      <c r="D30" s="379">
        <v>0</v>
      </c>
      <c r="E30" s="378">
        <v>0</v>
      </c>
      <c r="F30" s="380">
        <f t="shared" si="16"/>
        <v>13469</v>
      </c>
      <c r="G30" s="381">
        <f t="shared" si="17"/>
        <v>0.014134375737859748</v>
      </c>
      <c r="H30" s="382">
        <v>11462</v>
      </c>
      <c r="I30" s="378">
        <v>9601</v>
      </c>
      <c r="J30" s="379"/>
      <c r="K30" s="378"/>
      <c r="L30" s="380">
        <f t="shared" si="18"/>
        <v>21063</v>
      </c>
      <c r="M30" s="383">
        <f t="shared" si="19"/>
        <v>-0.36053743531310833</v>
      </c>
      <c r="N30" s="377">
        <v>36570</v>
      </c>
      <c r="O30" s="378">
        <v>33171</v>
      </c>
      <c r="P30" s="379"/>
      <c r="Q30" s="378"/>
      <c r="R30" s="380">
        <f t="shared" si="20"/>
        <v>69741</v>
      </c>
      <c r="S30" s="381">
        <f t="shared" si="21"/>
        <v>0.014337099560416112</v>
      </c>
      <c r="T30" s="382">
        <v>55095</v>
      </c>
      <c r="U30" s="378">
        <v>46975</v>
      </c>
      <c r="V30" s="379"/>
      <c r="W30" s="378"/>
      <c r="X30" s="380">
        <f t="shared" si="22"/>
        <v>102070</v>
      </c>
      <c r="Y30" s="384">
        <f t="shared" si="23"/>
        <v>-0.3167336141863427</v>
      </c>
    </row>
    <row r="31" spans="1:25" ht="19.5" customHeight="1">
      <c r="A31" s="425" t="s">
        <v>196</v>
      </c>
      <c r="B31" s="377">
        <v>6471</v>
      </c>
      <c r="C31" s="378">
        <v>5608</v>
      </c>
      <c r="D31" s="379">
        <v>0</v>
      </c>
      <c r="E31" s="378">
        <v>0</v>
      </c>
      <c r="F31" s="380">
        <f t="shared" si="16"/>
        <v>12079</v>
      </c>
      <c r="G31" s="381">
        <f t="shared" si="17"/>
        <v>0.012675709001233045</v>
      </c>
      <c r="H31" s="382">
        <v>6816</v>
      </c>
      <c r="I31" s="378">
        <v>5513</v>
      </c>
      <c r="J31" s="379"/>
      <c r="K31" s="378"/>
      <c r="L31" s="380">
        <f t="shared" si="18"/>
        <v>12329</v>
      </c>
      <c r="M31" s="383">
        <f t="shared" si="19"/>
        <v>-0.0202773947603212</v>
      </c>
      <c r="N31" s="377">
        <v>32417</v>
      </c>
      <c r="O31" s="378">
        <v>30117</v>
      </c>
      <c r="P31" s="379"/>
      <c r="Q31" s="378"/>
      <c r="R31" s="380">
        <f t="shared" si="20"/>
        <v>62534</v>
      </c>
      <c r="S31" s="381">
        <f t="shared" si="21"/>
        <v>0.012855510874680046</v>
      </c>
      <c r="T31" s="382">
        <v>34786</v>
      </c>
      <c r="U31" s="378">
        <v>30589</v>
      </c>
      <c r="V31" s="379"/>
      <c r="W31" s="378"/>
      <c r="X31" s="380">
        <f t="shared" si="22"/>
        <v>65375</v>
      </c>
      <c r="Y31" s="384">
        <f t="shared" si="23"/>
        <v>-0.04345697896749523</v>
      </c>
    </row>
    <row r="32" spans="1:25" ht="19.5" customHeight="1">
      <c r="A32" s="425" t="s">
        <v>197</v>
      </c>
      <c r="B32" s="377">
        <v>6439</v>
      </c>
      <c r="C32" s="378">
        <v>5082</v>
      </c>
      <c r="D32" s="379">
        <v>0</v>
      </c>
      <c r="E32" s="378">
        <v>0</v>
      </c>
      <c r="F32" s="380">
        <f t="shared" si="16"/>
        <v>11521</v>
      </c>
      <c r="G32" s="381">
        <f t="shared" si="17"/>
        <v>0.01209014350552247</v>
      </c>
      <c r="H32" s="382">
        <v>6242</v>
      </c>
      <c r="I32" s="378">
        <v>5309</v>
      </c>
      <c r="J32" s="379"/>
      <c r="K32" s="378"/>
      <c r="L32" s="380">
        <f t="shared" si="18"/>
        <v>11551</v>
      </c>
      <c r="M32" s="383">
        <f t="shared" si="19"/>
        <v>-0.002597177733529521</v>
      </c>
      <c r="N32" s="377">
        <v>28318</v>
      </c>
      <c r="O32" s="378">
        <v>26866</v>
      </c>
      <c r="P32" s="379"/>
      <c r="Q32" s="378"/>
      <c r="R32" s="380">
        <f t="shared" si="20"/>
        <v>55184</v>
      </c>
      <c r="S32" s="381">
        <f t="shared" si="21"/>
        <v>0.01134452477225739</v>
      </c>
      <c r="T32" s="382">
        <v>33095</v>
      </c>
      <c r="U32" s="378">
        <v>28436</v>
      </c>
      <c r="V32" s="379"/>
      <c r="W32" s="378"/>
      <c r="X32" s="380">
        <f t="shared" si="22"/>
        <v>61531</v>
      </c>
      <c r="Y32" s="384">
        <f t="shared" si="23"/>
        <v>-0.10315125708992212</v>
      </c>
    </row>
    <row r="33" spans="1:25" ht="19.5" customHeight="1">
      <c r="A33" s="425" t="s">
        <v>198</v>
      </c>
      <c r="B33" s="377">
        <v>4553</v>
      </c>
      <c r="C33" s="378">
        <v>3392</v>
      </c>
      <c r="D33" s="379">
        <v>0</v>
      </c>
      <c r="E33" s="378">
        <v>0</v>
      </c>
      <c r="F33" s="380">
        <f t="shared" si="16"/>
        <v>7945</v>
      </c>
      <c r="G33" s="381">
        <f t="shared" si="17"/>
        <v>0.008337487210431042</v>
      </c>
      <c r="H33" s="382">
        <v>3866</v>
      </c>
      <c r="I33" s="378">
        <v>3150</v>
      </c>
      <c r="J33" s="379"/>
      <c r="K33" s="378"/>
      <c r="L33" s="380">
        <f t="shared" si="18"/>
        <v>7016</v>
      </c>
      <c r="M33" s="383">
        <f t="shared" si="19"/>
        <v>0.13241163055872285</v>
      </c>
      <c r="N33" s="377">
        <v>21517</v>
      </c>
      <c r="O33" s="378">
        <v>18054</v>
      </c>
      <c r="P33" s="379">
        <v>0</v>
      </c>
      <c r="Q33" s="378">
        <v>0</v>
      </c>
      <c r="R33" s="380">
        <f t="shared" si="20"/>
        <v>39571</v>
      </c>
      <c r="S33" s="381">
        <f t="shared" si="21"/>
        <v>0.008134861368566925</v>
      </c>
      <c r="T33" s="382">
        <v>17098</v>
      </c>
      <c r="U33" s="378">
        <v>13912</v>
      </c>
      <c r="V33" s="379"/>
      <c r="W33" s="378"/>
      <c r="X33" s="380">
        <f t="shared" si="22"/>
        <v>31010</v>
      </c>
      <c r="Y33" s="384">
        <f t="shared" si="23"/>
        <v>0.2760722347629796</v>
      </c>
    </row>
    <row r="34" spans="1:25" ht="19.5" customHeight="1">
      <c r="A34" s="425" t="s">
        <v>199</v>
      </c>
      <c r="B34" s="377">
        <v>3565</v>
      </c>
      <c r="C34" s="378">
        <v>4278</v>
      </c>
      <c r="D34" s="379">
        <v>0</v>
      </c>
      <c r="E34" s="378">
        <v>0</v>
      </c>
      <c r="F34" s="380">
        <f t="shared" si="16"/>
        <v>7843</v>
      </c>
      <c r="G34" s="381">
        <f t="shared" si="17"/>
        <v>0.00823044835637642</v>
      </c>
      <c r="H34" s="382">
        <v>2736</v>
      </c>
      <c r="I34" s="378">
        <v>4012</v>
      </c>
      <c r="J34" s="379"/>
      <c r="K34" s="378"/>
      <c r="L34" s="380">
        <f t="shared" si="18"/>
        <v>6748</v>
      </c>
      <c r="M34" s="383">
        <f t="shared" si="19"/>
        <v>0.16227030231179618</v>
      </c>
      <c r="N34" s="377">
        <v>20829</v>
      </c>
      <c r="O34" s="378">
        <v>20600</v>
      </c>
      <c r="P34" s="379">
        <v>1076</v>
      </c>
      <c r="Q34" s="378">
        <v>1287</v>
      </c>
      <c r="R34" s="380">
        <f t="shared" si="20"/>
        <v>43792</v>
      </c>
      <c r="S34" s="381">
        <f t="shared" si="21"/>
        <v>0.009002599101672507</v>
      </c>
      <c r="T34" s="382">
        <v>14819</v>
      </c>
      <c r="U34" s="378">
        <v>18591</v>
      </c>
      <c r="V34" s="379"/>
      <c r="W34" s="378"/>
      <c r="X34" s="380">
        <f t="shared" si="22"/>
        <v>33410</v>
      </c>
      <c r="Y34" s="384">
        <f t="shared" si="23"/>
        <v>0.3107452858425621</v>
      </c>
    </row>
    <row r="35" spans="1:25" ht="19.5" customHeight="1">
      <c r="A35" s="425" t="s">
        <v>200</v>
      </c>
      <c r="B35" s="377">
        <v>3860</v>
      </c>
      <c r="C35" s="378">
        <v>3651</v>
      </c>
      <c r="D35" s="379">
        <v>0</v>
      </c>
      <c r="E35" s="378">
        <v>0</v>
      </c>
      <c r="F35" s="380">
        <f t="shared" si="16"/>
        <v>7511</v>
      </c>
      <c r="G35" s="381">
        <f t="shared" si="17"/>
        <v>0.007882047380433927</v>
      </c>
      <c r="H35" s="382">
        <v>3825</v>
      </c>
      <c r="I35" s="378">
        <v>3791</v>
      </c>
      <c r="J35" s="379"/>
      <c r="K35" s="378"/>
      <c r="L35" s="380">
        <f t="shared" si="18"/>
        <v>7616</v>
      </c>
      <c r="M35" s="383">
        <f t="shared" si="19"/>
        <v>-0.01378676470588236</v>
      </c>
      <c r="N35" s="377">
        <v>20895</v>
      </c>
      <c r="O35" s="378">
        <v>19654</v>
      </c>
      <c r="P35" s="379"/>
      <c r="Q35" s="378"/>
      <c r="R35" s="380">
        <f t="shared" si="20"/>
        <v>40549</v>
      </c>
      <c r="S35" s="381">
        <f t="shared" si="21"/>
        <v>0.008335915029542349</v>
      </c>
      <c r="T35" s="382">
        <v>21191</v>
      </c>
      <c r="U35" s="378">
        <v>19699</v>
      </c>
      <c r="V35" s="379"/>
      <c r="W35" s="378"/>
      <c r="X35" s="380">
        <f t="shared" si="22"/>
        <v>40890</v>
      </c>
      <c r="Y35" s="384">
        <f t="shared" si="23"/>
        <v>-0.008339447297627811</v>
      </c>
    </row>
    <row r="36" spans="1:25" ht="19.5" customHeight="1">
      <c r="A36" s="425" t="s">
        <v>201</v>
      </c>
      <c r="B36" s="377">
        <v>3637</v>
      </c>
      <c r="C36" s="378">
        <v>2867</v>
      </c>
      <c r="D36" s="379">
        <v>0</v>
      </c>
      <c r="E36" s="378">
        <v>0</v>
      </c>
      <c r="F36" s="380">
        <f t="shared" si="16"/>
        <v>6504</v>
      </c>
      <c r="G36" s="381">
        <f t="shared" si="17"/>
        <v>0.006825301046777028</v>
      </c>
      <c r="H36" s="382">
        <v>3898</v>
      </c>
      <c r="I36" s="378">
        <v>3016</v>
      </c>
      <c r="J36" s="379"/>
      <c r="K36" s="378"/>
      <c r="L36" s="380">
        <f t="shared" si="18"/>
        <v>6914</v>
      </c>
      <c r="M36" s="383">
        <f t="shared" si="19"/>
        <v>-0.059299971073184854</v>
      </c>
      <c r="N36" s="377">
        <v>17965</v>
      </c>
      <c r="O36" s="378">
        <v>16406</v>
      </c>
      <c r="P36" s="379"/>
      <c r="Q36" s="378"/>
      <c r="R36" s="380">
        <f t="shared" si="20"/>
        <v>34371</v>
      </c>
      <c r="S36" s="381">
        <f t="shared" si="21"/>
        <v>0.007065864398145455</v>
      </c>
      <c r="T36" s="382">
        <v>19002</v>
      </c>
      <c r="U36" s="378">
        <v>17124</v>
      </c>
      <c r="V36" s="379"/>
      <c r="W36" s="378"/>
      <c r="X36" s="380">
        <f t="shared" si="22"/>
        <v>36126</v>
      </c>
      <c r="Y36" s="384">
        <f t="shared" si="23"/>
        <v>-0.048579970104633774</v>
      </c>
    </row>
    <row r="37" spans="1:25" ht="19.5" customHeight="1">
      <c r="A37" s="425" t="s">
        <v>202</v>
      </c>
      <c r="B37" s="377">
        <v>2436</v>
      </c>
      <c r="C37" s="378">
        <v>2493</v>
      </c>
      <c r="D37" s="379">
        <v>97</v>
      </c>
      <c r="E37" s="378">
        <v>99</v>
      </c>
      <c r="F37" s="380">
        <f t="shared" si="16"/>
        <v>5125</v>
      </c>
      <c r="G37" s="381">
        <f t="shared" si="17"/>
        <v>0.0053781777159797465</v>
      </c>
      <c r="H37" s="382">
        <v>1681</v>
      </c>
      <c r="I37" s="378">
        <v>2062</v>
      </c>
      <c r="J37" s="379"/>
      <c r="K37" s="378"/>
      <c r="L37" s="380">
        <f t="shared" si="18"/>
        <v>3743</v>
      </c>
      <c r="M37" s="383">
        <f t="shared" si="19"/>
        <v>0.369222548757681</v>
      </c>
      <c r="N37" s="377">
        <v>13032</v>
      </c>
      <c r="O37" s="378">
        <v>12998</v>
      </c>
      <c r="P37" s="379">
        <v>97</v>
      </c>
      <c r="Q37" s="378">
        <v>99</v>
      </c>
      <c r="R37" s="380">
        <f t="shared" si="20"/>
        <v>26226</v>
      </c>
      <c r="S37" s="381">
        <f t="shared" si="21"/>
        <v>0.005391445105052593</v>
      </c>
      <c r="T37" s="382">
        <v>9401</v>
      </c>
      <c r="U37" s="378">
        <v>10289</v>
      </c>
      <c r="V37" s="379"/>
      <c r="W37" s="378"/>
      <c r="X37" s="380">
        <f t="shared" si="22"/>
        <v>19690</v>
      </c>
      <c r="Y37" s="384">
        <f t="shared" si="23"/>
        <v>0.33194514982224477</v>
      </c>
    </row>
    <row r="38" spans="1:25" ht="19.5" customHeight="1">
      <c r="A38" s="425" t="s">
        <v>203</v>
      </c>
      <c r="B38" s="377">
        <v>2482</v>
      </c>
      <c r="C38" s="378">
        <v>2314</v>
      </c>
      <c r="D38" s="379">
        <v>0</v>
      </c>
      <c r="E38" s="378">
        <v>0</v>
      </c>
      <c r="F38" s="380">
        <f t="shared" si="16"/>
        <v>4796</v>
      </c>
      <c r="G38" s="381">
        <f t="shared" si="17"/>
        <v>0.005032924941627095</v>
      </c>
      <c r="H38" s="382">
        <v>1783</v>
      </c>
      <c r="I38" s="378">
        <v>1727</v>
      </c>
      <c r="J38" s="379"/>
      <c r="K38" s="378"/>
      <c r="L38" s="380">
        <f t="shared" si="18"/>
        <v>3510</v>
      </c>
      <c r="M38" s="383">
        <f aca="true" t="shared" si="24" ref="M38:M44">IF(ISERROR(F38/L38-1),"         /0",(F38/L38-1))</f>
        <v>0.36638176638176634</v>
      </c>
      <c r="N38" s="377">
        <v>10976</v>
      </c>
      <c r="O38" s="378">
        <v>11189</v>
      </c>
      <c r="P38" s="379"/>
      <c r="Q38" s="378"/>
      <c r="R38" s="380">
        <f t="shared" si="20"/>
        <v>22165</v>
      </c>
      <c r="S38" s="381">
        <f t="shared" si="21"/>
        <v>0.004556599586421518</v>
      </c>
      <c r="T38" s="382">
        <v>10796</v>
      </c>
      <c r="U38" s="378">
        <v>10692</v>
      </c>
      <c r="V38" s="379"/>
      <c r="W38" s="378"/>
      <c r="X38" s="380">
        <f t="shared" si="22"/>
        <v>21488</v>
      </c>
      <c r="Y38" s="384">
        <f t="shared" si="23"/>
        <v>0.031505956813105085</v>
      </c>
    </row>
    <row r="39" spans="1:25" ht="19.5" customHeight="1">
      <c r="A39" s="425" t="s">
        <v>204</v>
      </c>
      <c r="B39" s="377">
        <v>1774</v>
      </c>
      <c r="C39" s="378">
        <v>1510</v>
      </c>
      <c r="D39" s="379">
        <v>0</v>
      </c>
      <c r="E39" s="378">
        <v>0</v>
      </c>
      <c r="F39" s="380">
        <f t="shared" si="16"/>
        <v>3284</v>
      </c>
      <c r="G39" s="381">
        <f t="shared" si="17"/>
        <v>0.003446231340346827</v>
      </c>
      <c r="H39" s="382">
        <v>2483</v>
      </c>
      <c r="I39" s="378">
        <v>1797</v>
      </c>
      <c r="J39" s="379"/>
      <c r="K39" s="378"/>
      <c r="L39" s="380">
        <f t="shared" si="18"/>
        <v>4280</v>
      </c>
      <c r="M39" s="383">
        <f t="shared" si="24"/>
        <v>-0.2327102803738318</v>
      </c>
      <c r="N39" s="377">
        <v>7127</v>
      </c>
      <c r="O39" s="378">
        <v>6571</v>
      </c>
      <c r="P39" s="379"/>
      <c r="Q39" s="378"/>
      <c r="R39" s="380">
        <f t="shared" si="20"/>
        <v>13698</v>
      </c>
      <c r="S39" s="381">
        <f t="shared" si="21"/>
        <v>0.0028159847116987122</v>
      </c>
      <c r="T39" s="382">
        <v>2483</v>
      </c>
      <c r="U39" s="378">
        <v>1797</v>
      </c>
      <c r="V39" s="379"/>
      <c r="W39" s="378"/>
      <c r="X39" s="380">
        <f t="shared" si="22"/>
        <v>4280</v>
      </c>
      <c r="Y39" s="384">
        <f t="shared" si="23"/>
        <v>2.2004672897196262</v>
      </c>
    </row>
    <row r="40" spans="1:25" ht="19.5" customHeight="1">
      <c r="A40" s="425" t="s">
        <v>205</v>
      </c>
      <c r="B40" s="377">
        <v>691</v>
      </c>
      <c r="C40" s="378">
        <v>968</v>
      </c>
      <c r="D40" s="379">
        <v>0</v>
      </c>
      <c r="E40" s="378">
        <v>0</v>
      </c>
      <c r="F40" s="380">
        <f t="shared" si="16"/>
        <v>1659</v>
      </c>
      <c r="G40" s="381">
        <f t="shared" si="17"/>
        <v>0.001740955479182517</v>
      </c>
      <c r="H40" s="382">
        <v>654</v>
      </c>
      <c r="I40" s="378">
        <v>901</v>
      </c>
      <c r="J40" s="379"/>
      <c r="K40" s="378"/>
      <c r="L40" s="380">
        <f t="shared" si="18"/>
        <v>1555</v>
      </c>
      <c r="M40" s="383">
        <f t="shared" si="24"/>
        <v>0.0668810289389068</v>
      </c>
      <c r="N40" s="377">
        <v>6345</v>
      </c>
      <c r="O40" s="378">
        <v>9135</v>
      </c>
      <c r="P40" s="379"/>
      <c r="Q40" s="378"/>
      <c r="R40" s="380">
        <f t="shared" si="20"/>
        <v>15480</v>
      </c>
      <c r="S40" s="381">
        <f t="shared" si="21"/>
        <v>0.0031823217504085314</v>
      </c>
      <c r="T40" s="382">
        <v>5151</v>
      </c>
      <c r="U40" s="378">
        <v>7057</v>
      </c>
      <c r="V40" s="379">
        <v>110</v>
      </c>
      <c r="W40" s="378">
        <v>115</v>
      </c>
      <c r="X40" s="380">
        <f t="shared" si="22"/>
        <v>12433</v>
      </c>
      <c r="Y40" s="384">
        <f t="shared" si="23"/>
        <v>0.24507359446633958</v>
      </c>
    </row>
    <row r="41" spans="1:25" ht="19.5" customHeight="1">
      <c r="A41" s="425" t="s">
        <v>206</v>
      </c>
      <c r="B41" s="377">
        <v>564</v>
      </c>
      <c r="C41" s="378">
        <v>480</v>
      </c>
      <c r="D41" s="379">
        <v>0</v>
      </c>
      <c r="E41" s="378">
        <v>0</v>
      </c>
      <c r="F41" s="380">
        <f t="shared" si="16"/>
        <v>1044</v>
      </c>
      <c r="G41" s="381">
        <f t="shared" si="17"/>
        <v>0.0010955741532649474</v>
      </c>
      <c r="H41" s="382">
        <v>259</v>
      </c>
      <c r="I41" s="378">
        <v>222</v>
      </c>
      <c r="J41" s="379"/>
      <c r="K41" s="378"/>
      <c r="L41" s="380">
        <f t="shared" si="18"/>
        <v>481</v>
      </c>
      <c r="M41" s="383">
        <f t="shared" si="24"/>
        <v>1.1704781704781704</v>
      </c>
      <c r="N41" s="377">
        <v>3137</v>
      </c>
      <c r="O41" s="378">
        <v>2635</v>
      </c>
      <c r="P41" s="379"/>
      <c r="Q41" s="378"/>
      <c r="R41" s="380">
        <f t="shared" si="20"/>
        <v>5772</v>
      </c>
      <c r="S41" s="381">
        <f t="shared" si="21"/>
        <v>0.0011865866371678323</v>
      </c>
      <c r="T41" s="382">
        <v>1871</v>
      </c>
      <c r="U41" s="378">
        <v>1484</v>
      </c>
      <c r="V41" s="379"/>
      <c r="W41" s="378"/>
      <c r="X41" s="380">
        <f t="shared" si="22"/>
        <v>3355</v>
      </c>
      <c r="Y41" s="384">
        <f t="shared" si="23"/>
        <v>0.7204172876304025</v>
      </c>
    </row>
    <row r="42" spans="1:25" ht="19.5" customHeight="1">
      <c r="A42" s="425" t="s">
        <v>207</v>
      </c>
      <c r="B42" s="377">
        <v>342</v>
      </c>
      <c r="C42" s="378">
        <v>274</v>
      </c>
      <c r="D42" s="379">
        <v>0</v>
      </c>
      <c r="E42" s="378">
        <v>0</v>
      </c>
      <c r="F42" s="380">
        <f t="shared" si="16"/>
        <v>616</v>
      </c>
      <c r="G42" s="381">
        <f t="shared" si="17"/>
        <v>0.0006464307264475169</v>
      </c>
      <c r="H42" s="382">
        <v>212</v>
      </c>
      <c r="I42" s="378">
        <v>252</v>
      </c>
      <c r="J42" s="379">
        <v>0</v>
      </c>
      <c r="K42" s="378">
        <v>0</v>
      </c>
      <c r="L42" s="380">
        <f t="shared" si="18"/>
        <v>464</v>
      </c>
      <c r="M42" s="383">
        <f t="shared" si="24"/>
        <v>0.3275862068965518</v>
      </c>
      <c r="N42" s="377">
        <v>1988</v>
      </c>
      <c r="O42" s="378">
        <v>1916</v>
      </c>
      <c r="P42" s="379">
        <v>0</v>
      </c>
      <c r="Q42" s="378">
        <v>0</v>
      </c>
      <c r="R42" s="380">
        <f t="shared" si="20"/>
        <v>3904</v>
      </c>
      <c r="S42" s="381">
        <f t="shared" si="21"/>
        <v>0.0008025700331779655</v>
      </c>
      <c r="T42" s="382">
        <v>1200</v>
      </c>
      <c r="U42" s="378">
        <v>1289</v>
      </c>
      <c r="V42" s="379">
        <v>0</v>
      </c>
      <c r="W42" s="378">
        <v>0</v>
      </c>
      <c r="X42" s="380">
        <f t="shared" si="22"/>
        <v>2489</v>
      </c>
      <c r="Y42" s="384">
        <f t="shared" si="23"/>
        <v>0.5685014061872238</v>
      </c>
    </row>
    <row r="43" spans="1:25" ht="19.5" customHeight="1">
      <c r="A43" s="425" t="s">
        <v>208</v>
      </c>
      <c r="B43" s="377">
        <v>178</v>
      </c>
      <c r="C43" s="378">
        <v>166</v>
      </c>
      <c r="D43" s="379">
        <v>0</v>
      </c>
      <c r="E43" s="378">
        <v>0</v>
      </c>
      <c r="F43" s="380">
        <f t="shared" si="16"/>
        <v>344</v>
      </c>
      <c r="G43" s="381">
        <f t="shared" si="17"/>
        <v>0.00036099378230186006</v>
      </c>
      <c r="H43" s="382">
        <v>188</v>
      </c>
      <c r="I43" s="378">
        <v>240</v>
      </c>
      <c r="J43" s="379">
        <v>0</v>
      </c>
      <c r="K43" s="378">
        <v>0</v>
      </c>
      <c r="L43" s="380">
        <f t="shared" si="18"/>
        <v>428</v>
      </c>
      <c r="M43" s="383">
        <f t="shared" si="24"/>
        <v>-0.19626168224299068</v>
      </c>
      <c r="N43" s="377">
        <v>1322</v>
      </c>
      <c r="O43" s="378">
        <v>1457</v>
      </c>
      <c r="P43" s="379">
        <v>0</v>
      </c>
      <c r="Q43" s="378">
        <v>0</v>
      </c>
      <c r="R43" s="380">
        <f t="shared" si="20"/>
        <v>2779</v>
      </c>
      <c r="S43" s="381">
        <f t="shared" si="21"/>
        <v>0.0005712966501540897</v>
      </c>
      <c r="T43" s="382">
        <v>977</v>
      </c>
      <c r="U43" s="378">
        <v>1148</v>
      </c>
      <c r="V43" s="379">
        <v>0</v>
      </c>
      <c r="W43" s="378">
        <v>0</v>
      </c>
      <c r="X43" s="380">
        <f t="shared" si="22"/>
        <v>2125</v>
      </c>
      <c r="Y43" s="384">
        <f t="shared" si="23"/>
        <v>0.30776470588235294</v>
      </c>
    </row>
    <row r="44" spans="1:25" ht="19.5" customHeight="1" thickBot="1">
      <c r="A44" s="427" t="s">
        <v>173</v>
      </c>
      <c r="B44" s="429">
        <v>0</v>
      </c>
      <c r="C44" s="430">
        <v>0</v>
      </c>
      <c r="D44" s="431">
        <v>104</v>
      </c>
      <c r="E44" s="430">
        <v>104</v>
      </c>
      <c r="F44" s="432">
        <f t="shared" si="16"/>
        <v>208</v>
      </c>
      <c r="G44" s="433">
        <f t="shared" si="17"/>
        <v>0.00021827531022903168</v>
      </c>
      <c r="H44" s="434">
        <v>1209</v>
      </c>
      <c r="I44" s="430">
        <v>1077</v>
      </c>
      <c r="J44" s="431">
        <v>203</v>
      </c>
      <c r="K44" s="430">
        <v>93</v>
      </c>
      <c r="L44" s="432">
        <f t="shared" si="18"/>
        <v>2582</v>
      </c>
      <c r="M44" s="435">
        <f t="shared" si="24"/>
        <v>-0.919442292796282</v>
      </c>
      <c r="N44" s="429">
        <v>1527</v>
      </c>
      <c r="O44" s="430">
        <v>1423</v>
      </c>
      <c r="P44" s="431">
        <v>588</v>
      </c>
      <c r="Q44" s="430">
        <v>610</v>
      </c>
      <c r="R44" s="432">
        <f t="shared" si="20"/>
        <v>4148</v>
      </c>
      <c r="S44" s="433">
        <f t="shared" si="21"/>
        <v>0.0008527306602515884</v>
      </c>
      <c r="T44" s="434">
        <v>10585</v>
      </c>
      <c r="U44" s="430">
        <v>8193</v>
      </c>
      <c r="V44" s="431">
        <v>8169</v>
      </c>
      <c r="W44" s="430">
        <v>2981</v>
      </c>
      <c r="X44" s="432">
        <f t="shared" si="22"/>
        <v>29928</v>
      </c>
      <c r="Y44" s="436">
        <f t="shared" si="23"/>
        <v>-0.8614006950013365</v>
      </c>
    </row>
    <row r="45" ht="6.75" customHeight="1" thickTop="1">
      <c r="A45" s="106"/>
    </row>
    <row r="46" ht="15">
      <c r="A46" s="106"/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 M5:M8 Y5:Y8">
    <cfRule type="cellIs" priority="3" dxfId="93" operator="lessThan" stopIfTrue="1">
      <formula>0</formula>
    </cfRule>
  </conditionalFormatting>
  <conditionalFormatting sqref="Y9:Y44 M9:M4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7"/>
  <sheetViews>
    <sheetView showGridLines="0" zoomScale="80" zoomScaleNormal="80" zoomScalePageLayoutView="0" workbookViewId="0" topLeftCell="A4">
      <selection activeCell="T10" sqref="T10:W54"/>
    </sheetView>
  </sheetViews>
  <sheetFormatPr defaultColWidth="8.00390625" defaultRowHeight="15"/>
  <cols>
    <col min="1" max="1" width="29.8515625" style="105" customWidth="1"/>
    <col min="2" max="2" width="9.140625" style="105" customWidth="1"/>
    <col min="3" max="3" width="10.7109375" style="105" customWidth="1"/>
    <col min="4" max="4" width="8.57421875" style="105" bestFit="1" customWidth="1"/>
    <col min="5" max="5" width="10.57421875" style="105" bestFit="1" customWidth="1"/>
    <col min="6" max="6" width="10.140625" style="105" customWidth="1"/>
    <col min="7" max="7" width="11.28125" style="105" bestFit="1" customWidth="1"/>
    <col min="8" max="8" width="10.00390625" style="105" customWidth="1"/>
    <col min="9" max="9" width="10.8515625" style="105" bestFit="1" customWidth="1"/>
    <col min="10" max="10" width="9.00390625" style="105" bestFit="1" customWidth="1"/>
    <col min="11" max="11" width="10.57421875" style="105" bestFit="1" customWidth="1"/>
    <col min="12" max="12" width="9.421875" style="105" customWidth="1"/>
    <col min="13" max="13" width="9.57421875" style="105" customWidth="1"/>
    <col min="14" max="14" width="10.7109375" style="105" customWidth="1"/>
    <col min="15" max="15" width="12.421875" style="105" bestFit="1" customWidth="1"/>
    <col min="16" max="16" width="9.421875" style="105" customWidth="1"/>
    <col min="17" max="17" width="10.57421875" style="105" bestFit="1" customWidth="1"/>
    <col min="18" max="18" width="10.421875" style="105" bestFit="1" customWidth="1"/>
    <col min="19" max="19" width="11.28125" style="105" bestFit="1" customWidth="1"/>
    <col min="20" max="20" width="10.421875" style="105" bestFit="1" customWidth="1"/>
    <col min="21" max="21" width="10.28125" style="105" customWidth="1"/>
    <col min="22" max="22" width="9.421875" style="105" customWidth="1"/>
    <col min="23" max="23" width="10.28125" style="105" customWidth="1"/>
    <col min="24" max="24" width="10.57421875" style="105" customWidth="1"/>
    <col min="25" max="25" width="9.8515625" style="105" bestFit="1" customWidth="1"/>
    <col min="26" max="16384" width="8.00390625" style="105" customWidth="1"/>
  </cols>
  <sheetData>
    <row r="1" spans="24:25" ht="18.75" thickBot="1">
      <c r="X1" s="652" t="s">
        <v>26</v>
      </c>
      <c r="Y1" s="653"/>
    </row>
    <row r="2" ht="5.25" customHeight="1" thickBot="1"/>
    <row r="3" spans="1:25" ht="24.75" customHeight="1" thickTop="1">
      <c r="A3" s="654" t="s">
        <v>44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6"/>
    </row>
    <row r="4" spans="1:25" ht="21" customHeight="1" thickBot="1">
      <c r="A4" s="677" t="s">
        <v>42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9"/>
    </row>
    <row r="5" spans="1:25" s="124" customFormat="1" ht="19.5" customHeight="1" thickBot="1" thickTop="1">
      <c r="A5" s="657" t="s">
        <v>41</v>
      </c>
      <c r="B5" s="672" t="s">
        <v>34</v>
      </c>
      <c r="C5" s="673"/>
      <c r="D5" s="673"/>
      <c r="E5" s="673"/>
      <c r="F5" s="673"/>
      <c r="G5" s="673"/>
      <c r="H5" s="673"/>
      <c r="I5" s="673"/>
      <c r="J5" s="674"/>
      <c r="K5" s="674"/>
      <c r="L5" s="674"/>
      <c r="M5" s="675"/>
      <c r="N5" s="676" t="s">
        <v>33</v>
      </c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5"/>
    </row>
    <row r="6" spans="1:25" s="123" customFormat="1" ht="26.25" customHeight="1" thickBot="1">
      <c r="A6" s="658"/>
      <c r="B6" s="664" t="s">
        <v>155</v>
      </c>
      <c r="C6" s="665"/>
      <c r="D6" s="665"/>
      <c r="E6" s="665"/>
      <c r="F6" s="666"/>
      <c r="G6" s="661" t="s">
        <v>32</v>
      </c>
      <c r="H6" s="664" t="s">
        <v>156</v>
      </c>
      <c r="I6" s="665"/>
      <c r="J6" s="665"/>
      <c r="K6" s="665"/>
      <c r="L6" s="666"/>
      <c r="M6" s="661" t="s">
        <v>31</v>
      </c>
      <c r="N6" s="671" t="s">
        <v>157</v>
      </c>
      <c r="O6" s="665"/>
      <c r="P6" s="665"/>
      <c r="Q6" s="665"/>
      <c r="R6" s="665"/>
      <c r="S6" s="661" t="s">
        <v>32</v>
      </c>
      <c r="T6" s="671" t="s">
        <v>158</v>
      </c>
      <c r="U6" s="665"/>
      <c r="V6" s="665"/>
      <c r="W6" s="665"/>
      <c r="X6" s="665"/>
      <c r="Y6" s="661" t="s">
        <v>31</v>
      </c>
    </row>
    <row r="7" spans="1:25" s="118" customFormat="1" ht="26.25" customHeight="1">
      <c r="A7" s="659"/>
      <c r="B7" s="644" t="s">
        <v>20</v>
      </c>
      <c r="C7" s="645"/>
      <c r="D7" s="646" t="s">
        <v>19</v>
      </c>
      <c r="E7" s="647"/>
      <c r="F7" s="648" t="s">
        <v>15</v>
      </c>
      <c r="G7" s="662"/>
      <c r="H7" s="644" t="s">
        <v>20</v>
      </c>
      <c r="I7" s="645"/>
      <c r="J7" s="646" t="s">
        <v>19</v>
      </c>
      <c r="K7" s="647"/>
      <c r="L7" s="648" t="s">
        <v>15</v>
      </c>
      <c r="M7" s="662"/>
      <c r="N7" s="645" t="s">
        <v>20</v>
      </c>
      <c r="O7" s="645"/>
      <c r="P7" s="650" t="s">
        <v>19</v>
      </c>
      <c r="Q7" s="645"/>
      <c r="R7" s="648" t="s">
        <v>15</v>
      </c>
      <c r="S7" s="662"/>
      <c r="T7" s="651" t="s">
        <v>20</v>
      </c>
      <c r="U7" s="647"/>
      <c r="V7" s="646" t="s">
        <v>19</v>
      </c>
      <c r="W7" s="667"/>
      <c r="X7" s="648" t="s">
        <v>15</v>
      </c>
      <c r="Y7" s="662"/>
    </row>
    <row r="8" spans="1:25" s="118" customFormat="1" ht="16.5" customHeight="1" thickBot="1">
      <c r="A8" s="660"/>
      <c r="B8" s="121" t="s">
        <v>29</v>
      </c>
      <c r="C8" s="119" t="s">
        <v>28</v>
      </c>
      <c r="D8" s="120" t="s">
        <v>29</v>
      </c>
      <c r="E8" s="119" t="s">
        <v>28</v>
      </c>
      <c r="F8" s="649"/>
      <c r="G8" s="663"/>
      <c r="H8" s="121" t="s">
        <v>29</v>
      </c>
      <c r="I8" s="119" t="s">
        <v>28</v>
      </c>
      <c r="J8" s="120" t="s">
        <v>29</v>
      </c>
      <c r="K8" s="119" t="s">
        <v>28</v>
      </c>
      <c r="L8" s="649"/>
      <c r="M8" s="663"/>
      <c r="N8" s="121" t="s">
        <v>29</v>
      </c>
      <c r="O8" s="119" t="s">
        <v>28</v>
      </c>
      <c r="P8" s="120" t="s">
        <v>29</v>
      </c>
      <c r="Q8" s="119" t="s">
        <v>28</v>
      </c>
      <c r="R8" s="649"/>
      <c r="S8" s="663"/>
      <c r="T8" s="121" t="s">
        <v>29</v>
      </c>
      <c r="U8" s="119" t="s">
        <v>28</v>
      </c>
      <c r="V8" s="120" t="s">
        <v>29</v>
      </c>
      <c r="W8" s="119" t="s">
        <v>28</v>
      </c>
      <c r="X8" s="649"/>
      <c r="Y8" s="663"/>
    </row>
    <row r="9" spans="1:25" s="107" customFormat="1" ht="18" customHeight="1" thickBot="1" thickTop="1">
      <c r="A9" s="117" t="s">
        <v>22</v>
      </c>
      <c r="B9" s="116">
        <f>SUM(B10:B54)</f>
        <v>25167.995</v>
      </c>
      <c r="C9" s="110">
        <f>SUM(C10:C54)</f>
        <v>12809.701999999997</v>
      </c>
      <c r="D9" s="111">
        <f>SUM(D10:D54)</f>
        <v>16046.46</v>
      </c>
      <c r="E9" s="110">
        <f>SUM(E10:E54)</f>
        <v>5585.725000000001</v>
      </c>
      <c r="F9" s="109">
        <f aca="true" t="shared" si="0" ref="F9:F14">SUM(B9:E9)</f>
        <v>59609.882</v>
      </c>
      <c r="G9" s="480">
        <f aca="true" t="shared" si="1" ref="G9:G14">F9/$F$9</f>
        <v>1</v>
      </c>
      <c r="H9" s="112">
        <f>SUM(H10:H54)</f>
        <v>25363.292000000005</v>
      </c>
      <c r="I9" s="110">
        <f>SUM(I10:I54)</f>
        <v>13478.011000000004</v>
      </c>
      <c r="J9" s="111">
        <f>SUM(J10:J54)</f>
        <v>6423.6539999999995</v>
      </c>
      <c r="K9" s="110">
        <f>SUM(K10:K54)</f>
        <v>2661.178</v>
      </c>
      <c r="L9" s="109">
        <f aca="true" t="shared" si="2" ref="L9:L14">SUM(H9:K9)</f>
        <v>47926.13500000001</v>
      </c>
      <c r="M9" s="115">
        <f aca="true" t="shared" si="3" ref="M9:M14">IF(ISERROR(F9/L9-1),"         /0",(F9/L9-1))</f>
        <v>0.24378654777815867</v>
      </c>
      <c r="N9" s="114">
        <f>SUM(N10:N54)</f>
        <v>117476.72099999999</v>
      </c>
      <c r="O9" s="110">
        <f>SUM(O10:O54)</f>
        <v>62759.512</v>
      </c>
      <c r="P9" s="111">
        <f>SUM(P10:P54)</f>
        <v>68173.13699999999</v>
      </c>
      <c r="Q9" s="110">
        <f>SUM(Q10:Q54)</f>
        <v>24728.193999999996</v>
      </c>
      <c r="R9" s="109">
        <f aca="true" t="shared" si="4" ref="R9:R14">SUM(N9:Q9)</f>
        <v>273137.564</v>
      </c>
      <c r="S9" s="480">
        <f aca="true" t="shared" si="5" ref="S9:S14">R9/$R$9</f>
        <v>1</v>
      </c>
      <c r="T9" s="112">
        <f>SUM(T10:T54)</f>
        <v>133218.01200000002</v>
      </c>
      <c r="U9" s="110">
        <f>SUM(U10:U54)</f>
        <v>67188.51800000003</v>
      </c>
      <c r="V9" s="111">
        <f>SUM(V10:V54)</f>
        <v>37645.46897</v>
      </c>
      <c r="W9" s="110">
        <f>SUM(W10:W54)</f>
        <v>11638.83</v>
      </c>
      <c r="X9" s="109">
        <f aca="true" t="shared" si="6" ref="X9:X14">SUM(T9:W9)</f>
        <v>249690.82897</v>
      </c>
      <c r="Y9" s="108">
        <f>IF(ISERROR(R9/X9-1),"         /0",(R9/X9-1))</f>
        <v>0.09390306855369968</v>
      </c>
    </row>
    <row r="10" spans="1:25" ht="19.5" customHeight="1" thickTop="1">
      <c r="A10" s="415" t="s">
        <v>177</v>
      </c>
      <c r="B10" s="417">
        <v>8962.349</v>
      </c>
      <c r="C10" s="418">
        <v>4497.162</v>
      </c>
      <c r="D10" s="419">
        <v>146.257</v>
      </c>
      <c r="E10" s="418">
        <v>99.056</v>
      </c>
      <c r="F10" s="420">
        <f t="shared" si="0"/>
        <v>13704.824</v>
      </c>
      <c r="G10" s="421">
        <f t="shared" si="1"/>
        <v>0.22990859133054484</v>
      </c>
      <c r="H10" s="422">
        <v>8671.903000000002</v>
      </c>
      <c r="I10" s="418">
        <v>4281.73</v>
      </c>
      <c r="J10" s="419"/>
      <c r="K10" s="418"/>
      <c r="L10" s="420">
        <f t="shared" si="2"/>
        <v>12953.633000000002</v>
      </c>
      <c r="M10" s="423">
        <f t="shared" si="3"/>
        <v>0.05799075826835587</v>
      </c>
      <c r="N10" s="417">
        <v>43595.78700000001</v>
      </c>
      <c r="O10" s="418">
        <v>20802.286000000004</v>
      </c>
      <c r="P10" s="419">
        <v>469.783</v>
      </c>
      <c r="Q10" s="418">
        <v>278.169</v>
      </c>
      <c r="R10" s="420">
        <f t="shared" si="4"/>
        <v>65146.02500000002</v>
      </c>
      <c r="S10" s="421">
        <f t="shared" si="5"/>
        <v>0.23850994365608394</v>
      </c>
      <c r="T10" s="422">
        <v>43234.502</v>
      </c>
      <c r="U10" s="418">
        <v>20788.154</v>
      </c>
      <c r="V10" s="419">
        <v>2942.6059999999998</v>
      </c>
      <c r="W10" s="418">
        <v>893.5569999999999</v>
      </c>
      <c r="X10" s="420">
        <f t="shared" si="6"/>
        <v>67858.819</v>
      </c>
      <c r="Y10" s="424">
        <f>IF(ISERROR(R10/X10-1),"         /0",IF(R10/X10&gt;5,"  *  ",(R10/X10-1)))</f>
        <v>-0.03997702936739855</v>
      </c>
    </row>
    <row r="11" spans="1:25" ht="19.5" customHeight="1">
      <c r="A11" s="425" t="s">
        <v>209</v>
      </c>
      <c r="B11" s="377">
        <v>0</v>
      </c>
      <c r="C11" s="378">
        <v>0</v>
      </c>
      <c r="D11" s="379">
        <v>4418.417</v>
      </c>
      <c r="E11" s="378">
        <v>1735.346</v>
      </c>
      <c r="F11" s="380">
        <f t="shared" si="0"/>
        <v>6153.763000000001</v>
      </c>
      <c r="G11" s="381">
        <f t="shared" si="1"/>
        <v>0.10323394030540106</v>
      </c>
      <c r="H11" s="382"/>
      <c r="I11" s="378"/>
      <c r="J11" s="379"/>
      <c r="K11" s="378"/>
      <c r="L11" s="380">
        <f t="shared" si="2"/>
        <v>0</v>
      </c>
      <c r="M11" s="383" t="str">
        <f t="shared" si="3"/>
        <v>         /0</v>
      </c>
      <c r="N11" s="377"/>
      <c r="O11" s="378"/>
      <c r="P11" s="379">
        <v>16933.797</v>
      </c>
      <c r="Q11" s="378">
        <v>8475.572</v>
      </c>
      <c r="R11" s="380">
        <f t="shared" si="4"/>
        <v>25409.369</v>
      </c>
      <c r="S11" s="381">
        <f t="shared" si="5"/>
        <v>0.0930277352843346</v>
      </c>
      <c r="T11" s="382"/>
      <c r="U11" s="378"/>
      <c r="V11" s="379">
        <v>1679.981</v>
      </c>
      <c r="W11" s="378">
        <v>1141.1819999999998</v>
      </c>
      <c r="X11" s="380">
        <f t="shared" si="6"/>
        <v>2821.1629999999996</v>
      </c>
      <c r="Y11" s="384" t="str">
        <f>IF(ISERROR(R11/X11-1),"         /0",IF(R11/X11&gt;5,"  *  ",(R11/X11-1)))</f>
        <v>  *  </v>
      </c>
    </row>
    <row r="12" spans="1:25" ht="19.5" customHeight="1">
      <c r="A12" s="425" t="s">
        <v>159</v>
      </c>
      <c r="B12" s="377">
        <v>3461.25</v>
      </c>
      <c r="C12" s="378">
        <v>2658.2900000000004</v>
      </c>
      <c r="D12" s="379">
        <v>0</v>
      </c>
      <c r="E12" s="378">
        <v>0</v>
      </c>
      <c r="F12" s="380">
        <f t="shared" si="0"/>
        <v>6119.540000000001</v>
      </c>
      <c r="G12" s="381">
        <f t="shared" si="1"/>
        <v>0.10265982408755651</v>
      </c>
      <c r="H12" s="382">
        <v>2344.999</v>
      </c>
      <c r="I12" s="378">
        <v>1996.1479999999997</v>
      </c>
      <c r="J12" s="379">
        <v>0</v>
      </c>
      <c r="K12" s="378">
        <v>0</v>
      </c>
      <c r="L12" s="380">
        <f t="shared" si="2"/>
        <v>4341.146999999999</v>
      </c>
      <c r="M12" s="383">
        <f t="shared" si="3"/>
        <v>0.4096597051424433</v>
      </c>
      <c r="N12" s="377">
        <v>15136.640000000007</v>
      </c>
      <c r="O12" s="378">
        <v>13230.979000000003</v>
      </c>
      <c r="P12" s="379">
        <v>0</v>
      </c>
      <c r="Q12" s="378">
        <v>0</v>
      </c>
      <c r="R12" s="380">
        <f t="shared" si="4"/>
        <v>28367.61900000001</v>
      </c>
      <c r="S12" s="381">
        <f t="shared" si="5"/>
        <v>0.10385835834722465</v>
      </c>
      <c r="T12" s="382">
        <v>12229.464000000002</v>
      </c>
      <c r="U12" s="378">
        <v>10294.036999999998</v>
      </c>
      <c r="V12" s="379">
        <v>3.316</v>
      </c>
      <c r="W12" s="378">
        <v>0</v>
      </c>
      <c r="X12" s="380">
        <f t="shared" si="6"/>
        <v>22526.817</v>
      </c>
      <c r="Y12" s="384">
        <f>IF(ISERROR(R12/X12-1),"         /0",IF(R12/X12&gt;5,"  *  ",(R12/X12-1)))</f>
        <v>0.25928217022404954</v>
      </c>
    </row>
    <row r="13" spans="1:25" ht="19.5" customHeight="1">
      <c r="A13" s="425" t="s">
        <v>210</v>
      </c>
      <c r="B13" s="377">
        <v>2438.627</v>
      </c>
      <c r="C13" s="378">
        <v>852.105</v>
      </c>
      <c r="D13" s="379">
        <v>1573.879</v>
      </c>
      <c r="E13" s="378">
        <v>478.631</v>
      </c>
      <c r="F13" s="380">
        <f t="shared" si="0"/>
        <v>5343.242</v>
      </c>
      <c r="G13" s="381">
        <f t="shared" si="1"/>
        <v>0.08963684913853713</v>
      </c>
      <c r="H13" s="382">
        <v>2004.718</v>
      </c>
      <c r="I13" s="378">
        <v>1004.5230000000001</v>
      </c>
      <c r="J13" s="379">
        <v>1036.331</v>
      </c>
      <c r="K13" s="378">
        <v>231.19599999999997</v>
      </c>
      <c r="L13" s="380">
        <f t="shared" si="2"/>
        <v>4276.768</v>
      </c>
      <c r="M13" s="383">
        <f t="shared" si="3"/>
        <v>0.24936447335932188</v>
      </c>
      <c r="N13" s="377">
        <v>10935.021</v>
      </c>
      <c r="O13" s="378">
        <v>4050.3</v>
      </c>
      <c r="P13" s="379">
        <v>6249.438999999999</v>
      </c>
      <c r="Q13" s="378">
        <v>1616.6440000000002</v>
      </c>
      <c r="R13" s="380">
        <f t="shared" si="4"/>
        <v>22851.404</v>
      </c>
      <c r="S13" s="381">
        <f t="shared" si="5"/>
        <v>0.08366261917749254</v>
      </c>
      <c r="T13" s="382">
        <v>10906.523000000001</v>
      </c>
      <c r="U13" s="378">
        <v>4637.396000000001</v>
      </c>
      <c r="V13" s="379">
        <v>6901.243</v>
      </c>
      <c r="W13" s="378">
        <v>1655.402</v>
      </c>
      <c r="X13" s="380">
        <f t="shared" si="6"/>
        <v>24100.564000000006</v>
      </c>
      <c r="Y13" s="384">
        <f>IF(ISERROR(R13/X13-1),"         /0",IF(R13/X13&gt;5,"  *  ",(R13/X13-1)))</f>
        <v>-0.05183115216722756</v>
      </c>
    </row>
    <row r="14" spans="1:25" ht="19.5" customHeight="1">
      <c r="A14" s="425" t="s">
        <v>211</v>
      </c>
      <c r="B14" s="377">
        <v>0</v>
      </c>
      <c r="C14" s="378">
        <v>0</v>
      </c>
      <c r="D14" s="379">
        <v>3951.982</v>
      </c>
      <c r="E14" s="378">
        <v>1007.5140000000001</v>
      </c>
      <c r="F14" s="380">
        <f t="shared" si="0"/>
        <v>4959.496</v>
      </c>
      <c r="G14" s="381">
        <f t="shared" si="1"/>
        <v>0.08319922525597351</v>
      </c>
      <c r="H14" s="382"/>
      <c r="I14" s="378"/>
      <c r="J14" s="379">
        <v>2384.727</v>
      </c>
      <c r="K14" s="378">
        <v>1001.388</v>
      </c>
      <c r="L14" s="380">
        <f t="shared" si="2"/>
        <v>3386.115</v>
      </c>
      <c r="M14" s="383">
        <f t="shared" si="3"/>
        <v>0.4646566935854217</v>
      </c>
      <c r="N14" s="377"/>
      <c r="O14" s="378"/>
      <c r="P14" s="379">
        <v>15584.999</v>
      </c>
      <c r="Q14" s="378">
        <v>5409.465</v>
      </c>
      <c r="R14" s="380">
        <f t="shared" si="4"/>
        <v>20994.464</v>
      </c>
      <c r="S14" s="381">
        <f t="shared" si="5"/>
        <v>0.07686406692856058</v>
      </c>
      <c r="T14" s="382"/>
      <c r="U14" s="378"/>
      <c r="V14" s="379">
        <v>15208.345</v>
      </c>
      <c r="W14" s="378">
        <v>4265.569999999999</v>
      </c>
      <c r="X14" s="380">
        <f t="shared" si="6"/>
        <v>19473.914999999997</v>
      </c>
      <c r="Y14" s="384">
        <f>IF(ISERROR(R14/X14-1),"         /0",IF(R14/X14&gt;5,"  *  ",(R14/X14-1)))</f>
        <v>0.07808132057678185</v>
      </c>
    </row>
    <row r="15" spans="1:25" ht="19.5" customHeight="1">
      <c r="A15" s="425" t="s">
        <v>212</v>
      </c>
      <c r="B15" s="377">
        <v>0</v>
      </c>
      <c r="C15" s="378">
        <v>0</v>
      </c>
      <c r="D15" s="379">
        <v>1814.434</v>
      </c>
      <c r="E15" s="378">
        <v>622.8910000000001</v>
      </c>
      <c r="F15" s="380">
        <f aca="true" t="shared" si="7" ref="F15:F24">SUM(B15:E15)</f>
        <v>2437.325</v>
      </c>
      <c r="G15" s="381">
        <f aca="true" t="shared" si="8" ref="G15:G24">F15/$F$9</f>
        <v>0.0408879353258911</v>
      </c>
      <c r="H15" s="382"/>
      <c r="I15" s="378"/>
      <c r="J15" s="379">
        <v>331.415</v>
      </c>
      <c r="K15" s="378">
        <v>298.574</v>
      </c>
      <c r="L15" s="380">
        <f aca="true" t="shared" si="9" ref="L15:L24">SUM(H15:K15)</f>
        <v>629.989</v>
      </c>
      <c r="M15" s="383">
        <f aca="true" t="shared" si="10" ref="M15:M24">IF(ISERROR(F15/L15-1),"         /0",(F15/L15-1))</f>
        <v>2.8688373923989143</v>
      </c>
      <c r="N15" s="377"/>
      <c r="O15" s="378"/>
      <c r="P15" s="379">
        <v>5192.548</v>
      </c>
      <c r="Q15" s="378">
        <v>1649.778</v>
      </c>
      <c r="R15" s="380">
        <f aca="true" t="shared" si="11" ref="R15:R24">SUM(N15:Q15)</f>
        <v>6842.326</v>
      </c>
      <c r="S15" s="381">
        <f aca="true" t="shared" si="12" ref="S15:S24">R15/$R$9</f>
        <v>0.02505084214634059</v>
      </c>
      <c r="T15" s="382"/>
      <c r="U15" s="378"/>
      <c r="V15" s="379">
        <v>587.53</v>
      </c>
      <c r="W15" s="378">
        <v>499.968</v>
      </c>
      <c r="X15" s="380">
        <f aca="true" t="shared" si="13" ref="X15:X24">SUM(T15:W15)</f>
        <v>1087.498</v>
      </c>
      <c r="Y15" s="384" t="str">
        <f aca="true" t="shared" si="14" ref="Y15:Y24">IF(ISERROR(R15/X15-1),"         /0",IF(R15/X15&gt;5,"  *  ",(R15/X15-1)))</f>
        <v>  *  </v>
      </c>
    </row>
    <row r="16" spans="1:25" ht="19.5" customHeight="1">
      <c r="A16" s="425" t="s">
        <v>213</v>
      </c>
      <c r="B16" s="377">
        <v>2054.222</v>
      </c>
      <c r="C16" s="378">
        <v>135.432</v>
      </c>
      <c r="D16" s="379">
        <v>0</v>
      </c>
      <c r="E16" s="378">
        <v>0</v>
      </c>
      <c r="F16" s="380">
        <f t="shared" si="7"/>
        <v>2189.654</v>
      </c>
      <c r="G16" s="381">
        <f t="shared" si="8"/>
        <v>0.03673307053350651</v>
      </c>
      <c r="H16" s="382">
        <v>1744.28</v>
      </c>
      <c r="I16" s="378">
        <v>482.745</v>
      </c>
      <c r="J16" s="379"/>
      <c r="K16" s="378"/>
      <c r="L16" s="380">
        <f t="shared" si="9"/>
        <v>2227.025</v>
      </c>
      <c r="M16" s="383">
        <f t="shared" si="10"/>
        <v>-0.016780682749407916</v>
      </c>
      <c r="N16" s="377">
        <v>7762.2570000000005</v>
      </c>
      <c r="O16" s="378">
        <v>769.3589999999999</v>
      </c>
      <c r="P16" s="379"/>
      <c r="Q16" s="378"/>
      <c r="R16" s="380">
        <f t="shared" si="11"/>
        <v>8531.616</v>
      </c>
      <c r="S16" s="381">
        <f t="shared" si="12"/>
        <v>0.031235601120027563</v>
      </c>
      <c r="T16" s="382">
        <v>12288.266000000001</v>
      </c>
      <c r="U16" s="378">
        <v>2609.1559999999995</v>
      </c>
      <c r="V16" s="379">
        <v>9.888</v>
      </c>
      <c r="W16" s="378"/>
      <c r="X16" s="380">
        <f t="shared" si="13"/>
        <v>14907.310000000001</v>
      </c>
      <c r="Y16" s="384">
        <f t="shared" si="14"/>
        <v>-0.4276891001797105</v>
      </c>
    </row>
    <row r="17" spans="1:25" ht="19.5" customHeight="1">
      <c r="A17" s="425" t="s">
        <v>214</v>
      </c>
      <c r="B17" s="377">
        <v>0</v>
      </c>
      <c r="C17" s="378">
        <v>0</v>
      </c>
      <c r="D17" s="379">
        <v>1578.523</v>
      </c>
      <c r="E17" s="378">
        <v>397.139</v>
      </c>
      <c r="F17" s="380">
        <f t="shared" si="7"/>
        <v>1975.6619999999998</v>
      </c>
      <c r="G17" s="381">
        <f t="shared" si="8"/>
        <v>0.033143195955328345</v>
      </c>
      <c r="H17" s="382"/>
      <c r="I17" s="378"/>
      <c r="J17" s="379">
        <v>819.147</v>
      </c>
      <c r="K17" s="378">
        <v>189.72</v>
      </c>
      <c r="L17" s="380">
        <f t="shared" si="9"/>
        <v>1008.8670000000001</v>
      </c>
      <c r="M17" s="383">
        <f t="shared" si="10"/>
        <v>0.9582977736411238</v>
      </c>
      <c r="N17" s="377"/>
      <c r="O17" s="378"/>
      <c r="P17" s="379">
        <v>6742.897</v>
      </c>
      <c r="Q17" s="378">
        <v>1434.565</v>
      </c>
      <c r="R17" s="380">
        <f t="shared" si="11"/>
        <v>8177.4619999999995</v>
      </c>
      <c r="S17" s="381">
        <f t="shared" si="12"/>
        <v>0.02993898708124965</v>
      </c>
      <c r="T17" s="382"/>
      <c r="U17" s="378"/>
      <c r="V17" s="379">
        <v>1789.819</v>
      </c>
      <c r="W17" s="378">
        <v>363.994</v>
      </c>
      <c r="X17" s="380">
        <f t="shared" si="13"/>
        <v>2153.813</v>
      </c>
      <c r="Y17" s="384">
        <f t="shared" si="14"/>
        <v>2.79673722834805</v>
      </c>
    </row>
    <row r="18" spans="1:25" ht="19.5" customHeight="1">
      <c r="A18" s="425" t="s">
        <v>215</v>
      </c>
      <c r="B18" s="377">
        <v>1407.69</v>
      </c>
      <c r="C18" s="378">
        <v>89.76299999999999</v>
      </c>
      <c r="D18" s="379">
        <v>0</v>
      </c>
      <c r="E18" s="378">
        <v>0</v>
      </c>
      <c r="F18" s="380">
        <f t="shared" si="7"/>
        <v>1497.453</v>
      </c>
      <c r="G18" s="381">
        <f t="shared" si="8"/>
        <v>0.02512088515793405</v>
      </c>
      <c r="H18" s="382">
        <v>1066.445</v>
      </c>
      <c r="I18" s="378">
        <v>82.444</v>
      </c>
      <c r="J18" s="379"/>
      <c r="K18" s="378"/>
      <c r="L18" s="380">
        <f t="shared" si="9"/>
        <v>1148.889</v>
      </c>
      <c r="M18" s="383">
        <f t="shared" si="10"/>
        <v>0.3033922337144843</v>
      </c>
      <c r="N18" s="377">
        <v>6315.47</v>
      </c>
      <c r="O18" s="378">
        <v>290.145</v>
      </c>
      <c r="P18" s="379"/>
      <c r="Q18" s="378"/>
      <c r="R18" s="380">
        <f t="shared" si="11"/>
        <v>6605.615</v>
      </c>
      <c r="S18" s="381">
        <f t="shared" si="12"/>
        <v>0.024184205582209847</v>
      </c>
      <c r="T18" s="382">
        <v>5396.161000000001</v>
      </c>
      <c r="U18" s="378">
        <v>329.1</v>
      </c>
      <c r="V18" s="379"/>
      <c r="W18" s="378"/>
      <c r="X18" s="380">
        <f t="shared" si="13"/>
        <v>5725.261000000001</v>
      </c>
      <c r="Y18" s="384">
        <f t="shared" si="14"/>
        <v>0.1537666143080636</v>
      </c>
    </row>
    <row r="19" spans="1:25" ht="19.5" customHeight="1">
      <c r="A19" s="425" t="s">
        <v>216</v>
      </c>
      <c r="B19" s="377">
        <v>1079.944</v>
      </c>
      <c r="C19" s="378">
        <v>352.75699999999995</v>
      </c>
      <c r="D19" s="379">
        <v>0</v>
      </c>
      <c r="E19" s="378">
        <v>0</v>
      </c>
      <c r="F19" s="380">
        <f t="shared" si="7"/>
        <v>1432.701</v>
      </c>
      <c r="G19" s="381">
        <f t="shared" si="8"/>
        <v>0.024034622313125868</v>
      </c>
      <c r="H19" s="382">
        <v>700.575</v>
      </c>
      <c r="I19" s="378">
        <v>523.927</v>
      </c>
      <c r="J19" s="379"/>
      <c r="K19" s="378"/>
      <c r="L19" s="380">
        <f t="shared" si="9"/>
        <v>1224.502</v>
      </c>
      <c r="M19" s="383">
        <f t="shared" si="10"/>
        <v>0.17002748872602913</v>
      </c>
      <c r="N19" s="377">
        <v>4617.232</v>
      </c>
      <c r="O19" s="378">
        <v>1708.3300000000002</v>
      </c>
      <c r="P19" s="379">
        <v>124.643</v>
      </c>
      <c r="Q19" s="378">
        <v>40.074</v>
      </c>
      <c r="R19" s="380">
        <f t="shared" si="11"/>
        <v>6490.2789999999995</v>
      </c>
      <c r="S19" s="381">
        <f t="shared" si="12"/>
        <v>0.023761942169184754</v>
      </c>
      <c r="T19" s="382">
        <v>4008.1880000000006</v>
      </c>
      <c r="U19" s="378">
        <v>2417.5760000000005</v>
      </c>
      <c r="V19" s="379"/>
      <c r="W19" s="378"/>
      <c r="X19" s="380">
        <f t="shared" si="13"/>
        <v>6425.764000000001</v>
      </c>
      <c r="Y19" s="384">
        <f t="shared" si="14"/>
        <v>0.010040051268611627</v>
      </c>
    </row>
    <row r="20" spans="1:25" ht="19.5" customHeight="1">
      <c r="A20" s="425" t="s">
        <v>217</v>
      </c>
      <c r="B20" s="377">
        <v>0</v>
      </c>
      <c r="C20" s="378">
        <v>0</v>
      </c>
      <c r="D20" s="379">
        <v>549.332</v>
      </c>
      <c r="E20" s="378">
        <v>479.38</v>
      </c>
      <c r="F20" s="380">
        <f t="shared" si="7"/>
        <v>1028.712</v>
      </c>
      <c r="G20" s="381">
        <f t="shared" si="8"/>
        <v>0.017257407085623823</v>
      </c>
      <c r="H20" s="382"/>
      <c r="I20" s="378"/>
      <c r="J20" s="379">
        <v>490.539</v>
      </c>
      <c r="K20" s="378">
        <v>414.087</v>
      </c>
      <c r="L20" s="380">
        <f t="shared" si="9"/>
        <v>904.626</v>
      </c>
      <c r="M20" s="383">
        <f t="shared" si="10"/>
        <v>0.13716828833131034</v>
      </c>
      <c r="N20" s="377"/>
      <c r="O20" s="378"/>
      <c r="P20" s="379">
        <v>2831.469</v>
      </c>
      <c r="Q20" s="378">
        <v>2090.759</v>
      </c>
      <c r="R20" s="380">
        <f t="shared" si="11"/>
        <v>4922.228</v>
      </c>
      <c r="S20" s="381">
        <f t="shared" si="12"/>
        <v>0.01802105842900466</v>
      </c>
      <c r="T20" s="382"/>
      <c r="U20" s="378"/>
      <c r="V20" s="379">
        <v>989.5740000000001</v>
      </c>
      <c r="W20" s="378">
        <v>851.0029999999999</v>
      </c>
      <c r="X20" s="380">
        <f t="shared" si="13"/>
        <v>1840.577</v>
      </c>
      <c r="Y20" s="384">
        <f t="shared" si="14"/>
        <v>1.674285292057871</v>
      </c>
    </row>
    <row r="21" spans="1:25" ht="19.5" customHeight="1">
      <c r="A21" s="425" t="s">
        <v>218</v>
      </c>
      <c r="B21" s="377">
        <v>0</v>
      </c>
      <c r="C21" s="378">
        <v>0</v>
      </c>
      <c r="D21" s="379">
        <v>851.066</v>
      </c>
      <c r="E21" s="378">
        <v>165.164</v>
      </c>
      <c r="F21" s="380">
        <f t="shared" si="7"/>
        <v>1016.23</v>
      </c>
      <c r="G21" s="381">
        <f t="shared" si="8"/>
        <v>0.01704801227420648</v>
      </c>
      <c r="H21" s="382"/>
      <c r="I21" s="378"/>
      <c r="J21" s="379"/>
      <c r="K21" s="378"/>
      <c r="L21" s="380">
        <f t="shared" si="9"/>
        <v>0</v>
      </c>
      <c r="M21" s="383" t="str">
        <f t="shared" si="10"/>
        <v>         /0</v>
      </c>
      <c r="N21" s="377"/>
      <c r="O21" s="378"/>
      <c r="P21" s="379">
        <v>2707.182</v>
      </c>
      <c r="Q21" s="378">
        <v>636.407</v>
      </c>
      <c r="R21" s="380">
        <f t="shared" si="11"/>
        <v>3343.589</v>
      </c>
      <c r="S21" s="381">
        <f t="shared" si="12"/>
        <v>0.012241410339297014</v>
      </c>
      <c r="T21" s="382"/>
      <c r="U21" s="378"/>
      <c r="V21" s="379"/>
      <c r="W21" s="378"/>
      <c r="X21" s="380">
        <f t="shared" si="13"/>
        <v>0</v>
      </c>
      <c r="Y21" s="384" t="str">
        <f t="shared" si="14"/>
        <v>         /0</v>
      </c>
    </row>
    <row r="22" spans="1:25" ht="19.5" customHeight="1">
      <c r="A22" s="425" t="s">
        <v>219</v>
      </c>
      <c r="B22" s="377">
        <v>588.842</v>
      </c>
      <c r="C22" s="378">
        <v>352.25899999999996</v>
      </c>
      <c r="D22" s="379">
        <v>0</v>
      </c>
      <c r="E22" s="378">
        <v>0</v>
      </c>
      <c r="F22" s="380">
        <f t="shared" si="7"/>
        <v>941.1009999999999</v>
      </c>
      <c r="G22" s="381">
        <f t="shared" si="8"/>
        <v>0.01578766755485273</v>
      </c>
      <c r="H22" s="382">
        <v>650.021</v>
      </c>
      <c r="I22" s="378">
        <v>396.446</v>
      </c>
      <c r="J22" s="379"/>
      <c r="K22" s="378"/>
      <c r="L22" s="380">
        <f t="shared" si="9"/>
        <v>1046.467</v>
      </c>
      <c r="M22" s="383">
        <f t="shared" si="10"/>
        <v>-0.10068736042321469</v>
      </c>
      <c r="N22" s="377">
        <v>2245.1650000000004</v>
      </c>
      <c r="O22" s="378">
        <v>1407.942</v>
      </c>
      <c r="P22" s="379"/>
      <c r="Q22" s="378"/>
      <c r="R22" s="380">
        <f t="shared" si="11"/>
        <v>3653.1070000000004</v>
      </c>
      <c r="S22" s="381">
        <f t="shared" si="12"/>
        <v>0.013374604893232483</v>
      </c>
      <c r="T22" s="382">
        <v>3196.894</v>
      </c>
      <c r="U22" s="378">
        <v>1880.7199999999998</v>
      </c>
      <c r="V22" s="379"/>
      <c r="W22" s="378"/>
      <c r="X22" s="380">
        <f t="shared" si="13"/>
        <v>5077.614</v>
      </c>
      <c r="Y22" s="384">
        <f t="shared" si="14"/>
        <v>-0.2805465322885905</v>
      </c>
    </row>
    <row r="23" spans="1:25" ht="19.5" customHeight="1">
      <c r="A23" s="425" t="s">
        <v>220</v>
      </c>
      <c r="B23" s="377">
        <v>839.186</v>
      </c>
      <c r="C23" s="378">
        <v>44.964</v>
      </c>
      <c r="D23" s="379">
        <v>0</v>
      </c>
      <c r="E23" s="378">
        <v>0</v>
      </c>
      <c r="F23" s="380">
        <f t="shared" si="7"/>
        <v>884.1500000000001</v>
      </c>
      <c r="G23" s="381">
        <f t="shared" si="8"/>
        <v>0.014832272273244898</v>
      </c>
      <c r="H23" s="382">
        <v>761.256</v>
      </c>
      <c r="I23" s="378">
        <v>185.654</v>
      </c>
      <c r="J23" s="379"/>
      <c r="K23" s="378"/>
      <c r="L23" s="380">
        <f t="shared" si="9"/>
        <v>946.91</v>
      </c>
      <c r="M23" s="383">
        <f t="shared" si="10"/>
        <v>-0.06627873821165675</v>
      </c>
      <c r="N23" s="377">
        <v>3821.145</v>
      </c>
      <c r="O23" s="378">
        <v>367.27</v>
      </c>
      <c r="P23" s="379"/>
      <c r="Q23" s="378"/>
      <c r="R23" s="380">
        <f t="shared" si="11"/>
        <v>4188.415</v>
      </c>
      <c r="S23" s="381">
        <f t="shared" si="12"/>
        <v>0.015334452495885918</v>
      </c>
      <c r="T23" s="382">
        <v>2891.944</v>
      </c>
      <c r="U23" s="378">
        <v>530.1669999999999</v>
      </c>
      <c r="V23" s="379">
        <v>96.968</v>
      </c>
      <c r="W23" s="378">
        <v>11.984</v>
      </c>
      <c r="X23" s="380">
        <f t="shared" si="13"/>
        <v>3531.0629999999996</v>
      </c>
      <c r="Y23" s="384">
        <f t="shared" si="14"/>
        <v>0.18616263714354586</v>
      </c>
    </row>
    <row r="24" spans="1:25" ht="19.5" customHeight="1">
      <c r="A24" s="425" t="s">
        <v>181</v>
      </c>
      <c r="B24" s="377">
        <v>496.424</v>
      </c>
      <c r="C24" s="378">
        <v>302.64599999999996</v>
      </c>
      <c r="D24" s="379">
        <v>0</v>
      </c>
      <c r="E24" s="378">
        <v>0</v>
      </c>
      <c r="F24" s="380">
        <f t="shared" si="7"/>
        <v>799.0699999999999</v>
      </c>
      <c r="G24" s="381">
        <f t="shared" si="8"/>
        <v>0.013404992145429846</v>
      </c>
      <c r="H24" s="382">
        <v>470.263</v>
      </c>
      <c r="I24" s="378">
        <v>457.798</v>
      </c>
      <c r="J24" s="379"/>
      <c r="K24" s="378"/>
      <c r="L24" s="380">
        <f t="shared" si="9"/>
        <v>928.0609999999999</v>
      </c>
      <c r="M24" s="383">
        <f t="shared" si="10"/>
        <v>-0.13898978623172398</v>
      </c>
      <c r="N24" s="377">
        <v>1877.623</v>
      </c>
      <c r="O24" s="378">
        <v>1797.5</v>
      </c>
      <c r="P24" s="379"/>
      <c r="Q24" s="378"/>
      <c r="R24" s="380">
        <f t="shared" si="11"/>
        <v>3675.123</v>
      </c>
      <c r="S24" s="381">
        <f t="shared" si="12"/>
        <v>0.013455208965691735</v>
      </c>
      <c r="T24" s="382">
        <v>2007.953</v>
      </c>
      <c r="U24" s="378">
        <v>3738.2760000000007</v>
      </c>
      <c r="V24" s="379"/>
      <c r="W24" s="378"/>
      <c r="X24" s="380">
        <f t="shared" si="13"/>
        <v>5746.229000000001</v>
      </c>
      <c r="Y24" s="384">
        <f t="shared" si="14"/>
        <v>-0.36042872638734036</v>
      </c>
    </row>
    <row r="25" spans="1:25" ht="19.5" customHeight="1">
      <c r="A25" s="425" t="s">
        <v>221</v>
      </c>
      <c r="B25" s="377">
        <v>338.404</v>
      </c>
      <c r="C25" s="378">
        <v>365.602</v>
      </c>
      <c r="D25" s="379">
        <v>0</v>
      </c>
      <c r="E25" s="378">
        <v>0</v>
      </c>
      <c r="F25" s="380">
        <f aca="true" t="shared" si="15" ref="F25:F36">SUM(B25:E25)</f>
        <v>704.006</v>
      </c>
      <c r="G25" s="381">
        <f aca="true" t="shared" si="16" ref="G25:G36">F25/$F$9</f>
        <v>0.011810223009668094</v>
      </c>
      <c r="H25" s="382">
        <v>287.78</v>
      </c>
      <c r="I25" s="378">
        <v>352.181</v>
      </c>
      <c r="J25" s="379"/>
      <c r="K25" s="378"/>
      <c r="L25" s="380">
        <f aca="true" t="shared" si="17" ref="L25:L36">SUM(H25:K25)</f>
        <v>639.961</v>
      </c>
      <c r="M25" s="383">
        <f aca="true" t="shared" si="18" ref="M25:M35">IF(ISERROR(F25/L25-1),"         /0",(F25/L25-1))</f>
        <v>0.10007641090628949</v>
      </c>
      <c r="N25" s="377">
        <v>1376.548</v>
      </c>
      <c r="O25" s="378">
        <v>1664.4669999999996</v>
      </c>
      <c r="P25" s="379"/>
      <c r="Q25" s="378"/>
      <c r="R25" s="380">
        <f aca="true" t="shared" si="19" ref="R25:R36">SUM(N25:Q25)</f>
        <v>3041.0149999999994</v>
      </c>
      <c r="S25" s="381">
        <f aca="true" t="shared" si="20" ref="S25:S36">R25/$R$9</f>
        <v>0.011133638872169187</v>
      </c>
      <c r="T25" s="382">
        <v>1461.706</v>
      </c>
      <c r="U25" s="378">
        <v>1616.095</v>
      </c>
      <c r="V25" s="379"/>
      <c r="W25" s="378"/>
      <c r="X25" s="380">
        <f aca="true" t="shared" si="21" ref="X25:X36">SUM(T25:W25)</f>
        <v>3077.801</v>
      </c>
      <c r="Y25" s="384">
        <f aca="true" t="shared" si="22" ref="Y25:Y36">IF(ISERROR(R25/X25-1),"         /0",IF(R25/X25&gt;5,"  *  ",(R25/X25-1)))</f>
        <v>-0.011952039784248747</v>
      </c>
    </row>
    <row r="26" spans="1:25" ht="19.5" customHeight="1">
      <c r="A26" s="425" t="s">
        <v>175</v>
      </c>
      <c r="B26" s="377">
        <v>397.16600000000005</v>
      </c>
      <c r="C26" s="378">
        <v>306.33299999999997</v>
      </c>
      <c r="D26" s="379">
        <v>0</v>
      </c>
      <c r="E26" s="378">
        <v>0</v>
      </c>
      <c r="F26" s="380">
        <f t="shared" si="15"/>
        <v>703.499</v>
      </c>
      <c r="G26" s="381">
        <f t="shared" si="16"/>
        <v>0.011801717708483303</v>
      </c>
      <c r="H26" s="382">
        <v>353.834</v>
      </c>
      <c r="I26" s="378">
        <v>93.879</v>
      </c>
      <c r="J26" s="379"/>
      <c r="K26" s="378"/>
      <c r="L26" s="380">
        <f t="shared" si="17"/>
        <v>447.713</v>
      </c>
      <c r="M26" s="383">
        <f t="shared" si="18"/>
        <v>0.5713168927415553</v>
      </c>
      <c r="N26" s="377">
        <v>2037.1390000000001</v>
      </c>
      <c r="O26" s="378">
        <v>1326.3470000000004</v>
      </c>
      <c r="P26" s="379">
        <v>422.75600000000003</v>
      </c>
      <c r="Q26" s="378">
        <v>296.903</v>
      </c>
      <c r="R26" s="380">
        <f t="shared" si="19"/>
        <v>4083.1450000000004</v>
      </c>
      <c r="S26" s="381">
        <f t="shared" si="20"/>
        <v>0.014949042307487228</v>
      </c>
      <c r="T26" s="382">
        <v>2023.1889999999999</v>
      </c>
      <c r="U26" s="378">
        <v>798.174</v>
      </c>
      <c r="V26" s="379"/>
      <c r="W26" s="378"/>
      <c r="X26" s="380">
        <f t="shared" si="21"/>
        <v>2821.363</v>
      </c>
      <c r="Y26" s="384">
        <f t="shared" si="22"/>
        <v>0.4472242671361326</v>
      </c>
    </row>
    <row r="27" spans="1:25" ht="19.5" customHeight="1">
      <c r="A27" s="425" t="s">
        <v>174</v>
      </c>
      <c r="B27" s="377">
        <v>372.20599999999996</v>
      </c>
      <c r="C27" s="378">
        <v>277.30899999999997</v>
      </c>
      <c r="D27" s="379">
        <v>0</v>
      </c>
      <c r="E27" s="378">
        <v>0</v>
      </c>
      <c r="F27" s="380">
        <f t="shared" si="15"/>
        <v>649.5149999999999</v>
      </c>
      <c r="G27" s="381">
        <f t="shared" si="16"/>
        <v>0.010896096053335585</v>
      </c>
      <c r="H27" s="382">
        <v>392.90299999999996</v>
      </c>
      <c r="I27" s="378">
        <v>208.322</v>
      </c>
      <c r="J27" s="379"/>
      <c r="K27" s="378"/>
      <c r="L27" s="380">
        <f t="shared" si="17"/>
        <v>601.2249999999999</v>
      </c>
      <c r="M27" s="383">
        <f t="shared" si="18"/>
        <v>0.08031934799783769</v>
      </c>
      <c r="N27" s="377">
        <v>1935.8670000000002</v>
      </c>
      <c r="O27" s="378">
        <v>1349.7110000000002</v>
      </c>
      <c r="P27" s="379"/>
      <c r="Q27" s="378"/>
      <c r="R27" s="380">
        <f t="shared" si="19"/>
        <v>3285.5780000000004</v>
      </c>
      <c r="S27" s="381">
        <f t="shared" si="20"/>
        <v>0.012029022855311107</v>
      </c>
      <c r="T27" s="382">
        <v>1957.5069999999998</v>
      </c>
      <c r="U27" s="378">
        <v>1063.8300000000002</v>
      </c>
      <c r="V27" s="379"/>
      <c r="W27" s="378"/>
      <c r="X27" s="380">
        <f t="shared" si="21"/>
        <v>3021.337</v>
      </c>
      <c r="Y27" s="384">
        <f t="shared" si="22"/>
        <v>0.0874583007456633</v>
      </c>
    </row>
    <row r="28" spans="1:25" ht="19.5" customHeight="1">
      <c r="A28" s="425" t="s">
        <v>222</v>
      </c>
      <c r="B28" s="377">
        <v>0</v>
      </c>
      <c r="C28" s="378">
        <v>0</v>
      </c>
      <c r="D28" s="379">
        <v>330.67600000000004</v>
      </c>
      <c r="E28" s="378">
        <v>271.24199999999996</v>
      </c>
      <c r="F28" s="380">
        <f t="shared" si="15"/>
        <v>601.918</v>
      </c>
      <c r="G28" s="381">
        <f t="shared" si="16"/>
        <v>0.01009762106222589</v>
      </c>
      <c r="H28" s="382"/>
      <c r="I28" s="378"/>
      <c r="J28" s="379"/>
      <c r="K28" s="378"/>
      <c r="L28" s="380">
        <f t="shared" si="17"/>
        <v>0</v>
      </c>
      <c r="M28" s="383" t="str">
        <f t="shared" si="18"/>
        <v>         /0</v>
      </c>
      <c r="N28" s="377"/>
      <c r="O28" s="378"/>
      <c r="P28" s="379">
        <v>1668.575</v>
      </c>
      <c r="Q28" s="378">
        <v>1103.455</v>
      </c>
      <c r="R28" s="380">
        <f t="shared" si="19"/>
        <v>2772.0299999999997</v>
      </c>
      <c r="S28" s="381">
        <f t="shared" si="20"/>
        <v>0.010148842068460418</v>
      </c>
      <c r="T28" s="382"/>
      <c r="U28" s="378"/>
      <c r="V28" s="379"/>
      <c r="W28" s="378"/>
      <c r="X28" s="380">
        <f t="shared" si="21"/>
        <v>0</v>
      </c>
      <c r="Y28" s="384" t="str">
        <f t="shared" si="22"/>
        <v>         /0</v>
      </c>
    </row>
    <row r="29" spans="1:25" ht="19.5" customHeight="1">
      <c r="A29" s="425" t="s">
        <v>164</v>
      </c>
      <c r="B29" s="377">
        <v>469.09200000000004</v>
      </c>
      <c r="C29" s="378">
        <v>117.14700000000002</v>
      </c>
      <c r="D29" s="379">
        <v>0</v>
      </c>
      <c r="E29" s="378">
        <v>0</v>
      </c>
      <c r="F29" s="380">
        <f t="shared" si="15"/>
        <v>586.239</v>
      </c>
      <c r="G29" s="381">
        <f t="shared" si="16"/>
        <v>0.009834594203692603</v>
      </c>
      <c r="H29" s="382">
        <v>457.99699999999996</v>
      </c>
      <c r="I29" s="378">
        <v>143.39399999999998</v>
      </c>
      <c r="J29" s="379"/>
      <c r="K29" s="378"/>
      <c r="L29" s="380">
        <f t="shared" si="17"/>
        <v>601.391</v>
      </c>
      <c r="M29" s="383">
        <f t="shared" si="18"/>
        <v>-0.025194923103272093</v>
      </c>
      <c r="N29" s="377">
        <v>1876.6370000000002</v>
      </c>
      <c r="O29" s="378">
        <v>654.8299999999999</v>
      </c>
      <c r="P29" s="379">
        <v>0</v>
      </c>
      <c r="Q29" s="378"/>
      <c r="R29" s="380">
        <f t="shared" si="19"/>
        <v>2531.467</v>
      </c>
      <c r="S29" s="381">
        <f t="shared" si="20"/>
        <v>0.009268102720576361</v>
      </c>
      <c r="T29" s="382">
        <v>2144.7960000000003</v>
      </c>
      <c r="U29" s="378">
        <v>709.6419999999998</v>
      </c>
      <c r="V29" s="379"/>
      <c r="W29" s="378"/>
      <c r="X29" s="380">
        <f t="shared" si="21"/>
        <v>2854.438</v>
      </c>
      <c r="Y29" s="384">
        <f t="shared" si="22"/>
        <v>-0.11314696623293274</v>
      </c>
    </row>
    <row r="30" spans="1:25" ht="19.5" customHeight="1">
      <c r="A30" s="425" t="s">
        <v>198</v>
      </c>
      <c r="B30" s="377">
        <v>48.635</v>
      </c>
      <c r="C30" s="378">
        <v>123.648</v>
      </c>
      <c r="D30" s="379">
        <v>241.524</v>
      </c>
      <c r="E30" s="378">
        <v>138.872</v>
      </c>
      <c r="F30" s="380">
        <f t="shared" si="15"/>
        <v>552.6790000000001</v>
      </c>
      <c r="G30" s="381">
        <f t="shared" si="16"/>
        <v>0.009271600302782014</v>
      </c>
      <c r="H30" s="382">
        <v>153.986</v>
      </c>
      <c r="I30" s="378">
        <v>131.806</v>
      </c>
      <c r="J30" s="379"/>
      <c r="K30" s="378"/>
      <c r="L30" s="380">
        <f t="shared" si="17"/>
        <v>285.79200000000003</v>
      </c>
      <c r="M30" s="383">
        <f t="shared" si="18"/>
        <v>0.933850492665995</v>
      </c>
      <c r="N30" s="377">
        <v>172.91</v>
      </c>
      <c r="O30" s="378">
        <v>390.576</v>
      </c>
      <c r="P30" s="379">
        <v>1179.136</v>
      </c>
      <c r="Q30" s="378">
        <v>516.188</v>
      </c>
      <c r="R30" s="380">
        <f t="shared" si="19"/>
        <v>2258.81</v>
      </c>
      <c r="S30" s="381">
        <f t="shared" si="20"/>
        <v>0.008269862141700874</v>
      </c>
      <c r="T30" s="382">
        <v>460.24199999999996</v>
      </c>
      <c r="U30" s="378">
        <v>437.22800000000007</v>
      </c>
      <c r="V30" s="379"/>
      <c r="W30" s="378"/>
      <c r="X30" s="380">
        <f t="shared" si="21"/>
        <v>897.47</v>
      </c>
      <c r="Y30" s="384">
        <f t="shared" si="22"/>
        <v>1.5168640734509231</v>
      </c>
    </row>
    <row r="31" spans="1:25" ht="19.5" customHeight="1">
      <c r="A31" s="425" t="s">
        <v>185</v>
      </c>
      <c r="B31" s="377">
        <v>171.245</v>
      </c>
      <c r="C31" s="378">
        <v>357.95099999999996</v>
      </c>
      <c r="D31" s="379">
        <v>0</v>
      </c>
      <c r="E31" s="378">
        <v>0</v>
      </c>
      <c r="F31" s="380">
        <f t="shared" si="15"/>
        <v>529.1959999999999</v>
      </c>
      <c r="G31" s="381">
        <f t="shared" si="16"/>
        <v>0.008877655553822434</v>
      </c>
      <c r="H31" s="382">
        <v>198.87400000000002</v>
      </c>
      <c r="I31" s="378">
        <v>471.633</v>
      </c>
      <c r="J31" s="379"/>
      <c r="K31" s="378"/>
      <c r="L31" s="380">
        <f t="shared" si="17"/>
        <v>670.5070000000001</v>
      </c>
      <c r="M31" s="383">
        <f t="shared" si="18"/>
        <v>-0.21075246045156892</v>
      </c>
      <c r="N31" s="377">
        <v>1003.0689999999998</v>
      </c>
      <c r="O31" s="378">
        <v>1719.4959999999999</v>
      </c>
      <c r="P31" s="379"/>
      <c r="Q31" s="378"/>
      <c r="R31" s="380">
        <f t="shared" si="19"/>
        <v>2722.5649999999996</v>
      </c>
      <c r="S31" s="381">
        <f t="shared" si="20"/>
        <v>0.009967742847702923</v>
      </c>
      <c r="T31" s="382">
        <v>1029.287</v>
      </c>
      <c r="U31" s="378">
        <v>2029.2030000000002</v>
      </c>
      <c r="V31" s="379"/>
      <c r="W31" s="378"/>
      <c r="X31" s="380">
        <f t="shared" si="21"/>
        <v>3058.4900000000002</v>
      </c>
      <c r="Y31" s="384">
        <f t="shared" si="22"/>
        <v>-0.1098336107033211</v>
      </c>
    </row>
    <row r="32" spans="1:25" ht="19.5" customHeight="1">
      <c r="A32" s="425" t="s">
        <v>223</v>
      </c>
      <c r="B32" s="377">
        <v>178.518</v>
      </c>
      <c r="C32" s="378">
        <v>303.507</v>
      </c>
      <c r="D32" s="379">
        <v>40.155</v>
      </c>
      <c r="E32" s="378">
        <v>0</v>
      </c>
      <c r="F32" s="380">
        <f t="shared" si="15"/>
        <v>522.18</v>
      </c>
      <c r="G32" s="381">
        <f t="shared" si="16"/>
        <v>0.008759956948077836</v>
      </c>
      <c r="H32" s="382">
        <v>225.446</v>
      </c>
      <c r="I32" s="378">
        <v>184.233</v>
      </c>
      <c r="J32" s="379"/>
      <c r="K32" s="378"/>
      <c r="L32" s="380">
        <f t="shared" si="17"/>
        <v>409.679</v>
      </c>
      <c r="M32" s="383">
        <f t="shared" si="18"/>
        <v>0.27460768064753127</v>
      </c>
      <c r="N32" s="377">
        <v>925.7560000000001</v>
      </c>
      <c r="O32" s="378">
        <v>1314.0220000000002</v>
      </c>
      <c r="P32" s="379">
        <v>165.60000000000002</v>
      </c>
      <c r="Q32" s="378"/>
      <c r="R32" s="380">
        <f t="shared" si="19"/>
        <v>2405.378</v>
      </c>
      <c r="S32" s="381">
        <f t="shared" si="20"/>
        <v>0.00880647086681933</v>
      </c>
      <c r="T32" s="382">
        <v>1041.269</v>
      </c>
      <c r="U32" s="378">
        <v>925.652</v>
      </c>
      <c r="V32" s="379"/>
      <c r="W32" s="378"/>
      <c r="X32" s="380">
        <f t="shared" si="21"/>
        <v>1966.921</v>
      </c>
      <c r="Y32" s="384">
        <f t="shared" si="22"/>
        <v>0.2229154094140029</v>
      </c>
    </row>
    <row r="33" spans="1:25" ht="19.5" customHeight="1">
      <c r="A33" s="425" t="s">
        <v>186</v>
      </c>
      <c r="B33" s="377">
        <v>306.693</v>
      </c>
      <c r="C33" s="378">
        <v>189.815</v>
      </c>
      <c r="D33" s="379">
        <v>0</v>
      </c>
      <c r="E33" s="378">
        <v>0</v>
      </c>
      <c r="F33" s="380">
        <f t="shared" si="15"/>
        <v>496.508</v>
      </c>
      <c r="G33" s="381">
        <f t="shared" si="16"/>
        <v>0.00832929009992001</v>
      </c>
      <c r="H33" s="382">
        <v>80.64</v>
      </c>
      <c r="I33" s="378">
        <v>52.559</v>
      </c>
      <c r="J33" s="379">
        <v>6.735</v>
      </c>
      <c r="K33" s="378">
        <v>8.305</v>
      </c>
      <c r="L33" s="380">
        <f t="shared" si="17"/>
        <v>148.23900000000003</v>
      </c>
      <c r="M33" s="383">
        <f t="shared" si="18"/>
        <v>2.3493749957838346</v>
      </c>
      <c r="N33" s="377">
        <v>1119.851</v>
      </c>
      <c r="O33" s="378">
        <v>1069.229</v>
      </c>
      <c r="P33" s="379"/>
      <c r="Q33" s="378"/>
      <c r="R33" s="380">
        <f t="shared" si="19"/>
        <v>2189.08</v>
      </c>
      <c r="S33" s="381">
        <f t="shared" si="20"/>
        <v>0.008014569537568256</v>
      </c>
      <c r="T33" s="382">
        <v>315.75699999999995</v>
      </c>
      <c r="U33" s="378">
        <v>234.60999999999999</v>
      </c>
      <c r="V33" s="379">
        <v>6.735</v>
      </c>
      <c r="W33" s="378">
        <v>22.814</v>
      </c>
      <c r="X33" s="380">
        <f t="shared" si="21"/>
        <v>579.9159999999999</v>
      </c>
      <c r="Y33" s="384">
        <f t="shared" si="22"/>
        <v>2.7748225605087637</v>
      </c>
    </row>
    <row r="34" spans="1:25" ht="19.5" customHeight="1">
      <c r="A34" s="425" t="s">
        <v>207</v>
      </c>
      <c r="B34" s="377">
        <v>0</v>
      </c>
      <c r="C34" s="378">
        <v>0</v>
      </c>
      <c r="D34" s="379">
        <v>404.57399999999996</v>
      </c>
      <c r="E34" s="378">
        <v>25.528</v>
      </c>
      <c r="F34" s="380">
        <f t="shared" si="15"/>
        <v>430.102</v>
      </c>
      <c r="G34" s="381">
        <f t="shared" si="16"/>
        <v>0.007215280177873863</v>
      </c>
      <c r="H34" s="382">
        <v>0</v>
      </c>
      <c r="I34" s="378">
        <v>0</v>
      </c>
      <c r="J34" s="379">
        <v>422.483</v>
      </c>
      <c r="K34" s="378">
        <v>186.702</v>
      </c>
      <c r="L34" s="380">
        <f t="shared" si="17"/>
        <v>609.185</v>
      </c>
      <c r="M34" s="383">
        <f t="shared" si="18"/>
        <v>-0.2939714536635012</v>
      </c>
      <c r="N34" s="377">
        <v>0.3</v>
      </c>
      <c r="O34" s="378">
        <v>0</v>
      </c>
      <c r="P34" s="379">
        <v>1722.849</v>
      </c>
      <c r="Q34" s="378">
        <v>162.49299999999997</v>
      </c>
      <c r="R34" s="380">
        <f t="shared" si="19"/>
        <v>1885.6419999999998</v>
      </c>
      <c r="S34" s="381">
        <f t="shared" si="20"/>
        <v>0.006903634829224734</v>
      </c>
      <c r="T34" s="382">
        <v>0.28</v>
      </c>
      <c r="U34" s="378">
        <v>0</v>
      </c>
      <c r="V34" s="379">
        <v>747.367</v>
      </c>
      <c r="W34" s="378">
        <v>376.57000000000005</v>
      </c>
      <c r="X34" s="380">
        <f t="shared" si="21"/>
        <v>1124.217</v>
      </c>
      <c r="Y34" s="384">
        <f t="shared" si="22"/>
        <v>0.6772936185807541</v>
      </c>
    </row>
    <row r="35" spans="1:25" ht="19.5" customHeight="1">
      <c r="A35" s="425" t="s">
        <v>179</v>
      </c>
      <c r="B35" s="377">
        <v>134.63</v>
      </c>
      <c r="C35" s="378">
        <v>283.56699999999995</v>
      </c>
      <c r="D35" s="379">
        <v>0</v>
      </c>
      <c r="E35" s="378">
        <v>0</v>
      </c>
      <c r="F35" s="380">
        <f t="shared" si="15"/>
        <v>418.19699999999995</v>
      </c>
      <c r="G35" s="381">
        <f t="shared" si="16"/>
        <v>0.007015564969580043</v>
      </c>
      <c r="H35" s="382">
        <v>126.682</v>
      </c>
      <c r="I35" s="378">
        <v>225.895</v>
      </c>
      <c r="J35" s="379"/>
      <c r="K35" s="378"/>
      <c r="L35" s="380">
        <f t="shared" si="17"/>
        <v>352.577</v>
      </c>
      <c r="M35" s="383">
        <f t="shared" si="18"/>
        <v>0.18611537337943185</v>
      </c>
      <c r="N35" s="377">
        <v>727.961</v>
      </c>
      <c r="O35" s="378">
        <v>1309.876</v>
      </c>
      <c r="P35" s="379">
        <v>0</v>
      </c>
      <c r="Q35" s="378">
        <v>0</v>
      </c>
      <c r="R35" s="380">
        <f t="shared" si="19"/>
        <v>2037.837</v>
      </c>
      <c r="S35" s="381">
        <f t="shared" si="20"/>
        <v>0.0074608448949921805</v>
      </c>
      <c r="T35" s="382">
        <v>569.4590000000001</v>
      </c>
      <c r="U35" s="378">
        <v>1101.74</v>
      </c>
      <c r="V35" s="379"/>
      <c r="W35" s="378"/>
      <c r="X35" s="380">
        <f t="shared" si="21"/>
        <v>1671.199</v>
      </c>
      <c r="Y35" s="384">
        <f t="shared" si="22"/>
        <v>0.2193862011645531</v>
      </c>
    </row>
    <row r="36" spans="1:25" ht="19.5" customHeight="1">
      <c r="A36" s="425" t="s">
        <v>197</v>
      </c>
      <c r="B36" s="377">
        <v>29.996000000000002</v>
      </c>
      <c r="C36" s="378">
        <v>331.349</v>
      </c>
      <c r="D36" s="379">
        <v>0</v>
      </c>
      <c r="E36" s="378">
        <v>0</v>
      </c>
      <c r="F36" s="380">
        <f t="shared" si="15"/>
        <v>361.34499999999997</v>
      </c>
      <c r="G36" s="381">
        <f t="shared" si="16"/>
        <v>0.006061830486428408</v>
      </c>
      <c r="H36" s="382">
        <v>50.54900000000001</v>
      </c>
      <c r="I36" s="378">
        <v>344.99800000000005</v>
      </c>
      <c r="J36" s="379"/>
      <c r="K36" s="378"/>
      <c r="L36" s="380">
        <f t="shared" si="17"/>
        <v>395.547</v>
      </c>
      <c r="M36" s="383">
        <f aca="true" t="shared" si="23" ref="M36:M42">IF(ISERROR(F36/L36-1),"         /0",(F36/L36-1))</f>
        <v>-0.08646760056327074</v>
      </c>
      <c r="N36" s="377">
        <v>208.612</v>
      </c>
      <c r="O36" s="378">
        <v>1465.9959999999999</v>
      </c>
      <c r="P36" s="379"/>
      <c r="Q36" s="378"/>
      <c r="R36" s="380">
        <f t="shared" si="19"/>
        <v>1674.608</v>
      </c>
      <c r="S36" s="381">
        <f t="shared" si="20"/>
        <v>0.006131005839973003</v>
      </c>
      <c r="T36" s="382">
        <v>393.60299999999995</v>
      </c>
      <c r="U36" s="378">
        <v>1327.36</v>
      </c>
      <c r="V36" s="379"/>
      <c r="W36" s="378"/>
      <c r="X36" s="380">
        <f t="shared" si="21"/>
        <v>1720.9629999999997</v>
      </c>
      <c r="Y36" s="384">
        <f t="shared" si="22"/>
        <v>-0.026935500647021327</v>
      </c>
    </row>
    <row r="37" spans="1:25" ht="19.5" customHeight="1">
      <c r="A37" s="425" t="s">
        <v>176</v>
      </c>
      <c r="B37" s="377">
        <v>193.09199999999998</v>
      </c>
      <c r="C37" s="378">
        <v>154.70800000000003</v>
      </c>
      <c r="D37" s="379">
        <v>0</v>
      </c>
      <c r="E37" s="378">
        <v>0</v>
      </c>
      <c r="F37" s="380">
        <f aca="true" t="shared" si="24" ref="F37:F42">SUM(B37:E37)</f>
        <v>347.8</v>
      </c>
      <c r="G37" s="381">
        <f aca="true" t="shared" si="25" ref="G37:G42">F37/$F$9</f>
        <v>0.005834603061284369</v>
      </c>
      <c r="H37" s="382">
        <v>56.587999999999994</v>
      </c>
      <c r="I37" s="378">
        <v>48.067</v>
      </c>
      <c r="J37" s="379"/>
      <c r="K37" s="378"/>
      <c r="L37" s="380">
        <f aca="true" t="shared" si="26" ref="L37:L42">SUM(H37:K37)</f>
        <v>104.655</v>
      </c>
      <c r="M37" s="383">
        <f t="shared" si="23"/>
        <v>2.3233003678754</v>
      </c>
      <c r="N37" s="377">
        <v>783.932</v>
      </c>
      <c r="O37" s="378">
        <v>657.754</v>
      </c>
      <c r="P37" s="379"/>
      <c r="Q37" s="378"/>
      <c r="R37" s="380">
        <f aca="true" t="shared" si="27" ref="R37:R42">SUM(N37:Q37)</f>
        <v>1441.6860000000001</v>
      </c>
      <c r="S37" s="381">
        <f aca="true" t="shared" si="28" ref="S37:S42">R37/$R$9</f>
        <v>0.0052782414065902705</v>
      </c>
      <c r="T37" s="382">
        <v>67.194</v>
      </c>
      <c r="U37" s="378">
        <v>49.457</v>
      </c>
      <c r="V37" s="379">
        <v>12.6</v>
      </c>
      <c r="W37" s="378">
        <v>4.35</v>
      </c>
      <c r="X37" s="380">
        <f aca="true" t="shared" si="29" ref="X37:X42">SUM(T37:W37)</f>
        <v>133.601</v>
      </c>
      <c r="Y37" s="384" t="str">
        <f aca="true" t="shared" si="30" ref="Y37:Y42">IF(ISERROR(R37/X37-1),"         /0",IF(R37/X37&gt;5,"  *  ",(R37/X37-1)))</f>
        <v>  *  </v>
      </c>
    </row>
    <row r="38" spans="1:25" ht="19.5" customHeight="1">
      <c r="A38" s="425" t="s">
        <v>196</v>
      </c>
      <c r="B38" s="377">
        <v>92.385</v>
      </c>
      <c r="C38" s="378">
        <v>203.38</v>
      </c>
      <c r="D38" s="379">
        <v>0</v>
      </c>
      <c r="E38" s="378">
        <v>0</v>
      </c>
      <c r="F38" s="380">
        <f t="shared" si="24"/>
        <v>295.765</v>
      </c>
      <c r="G38" s="381">
        <f t="shared" si="25"/>
        <v>0.0049616773272592625</v>
      </c>
      <c r="H38" s="382">
        <v>14.514</v>
      </c>
      <c r="I38" s="378">
        <v>200.25199999999998</v>
      </c>
      <c r="J38" s="379"/>
      <c r="K38" s="378"/>
      <c r="L38" s="380">
        <f t="shared" si="26"/>
        <v>214.766</v>
      </c>
      <c r="M38" s="383">
        <f t="shared" si="23"/>
        <v>0.3771500144343145</v>
      </c>
      <c r="N38" s="377">
        <v>140.256</v>
      </c>
      <c r="O38" s="378">
        <v>1091.5900000000001</v>
      </c>
      <c r="P38" s="379"/>
      <c r="Q38" s="378"/>
      <c r="R38" s="380">
        <f t="shared" si="27"/>
        <v>1231.8460000000002</v>
      </c>
      <c r="S38" s="381">
        <f t="shared" si="28"/>
        <v>0.0045099838409630106</v>
      </c>
      <c r="T38" s="382">
        <v>70.053</v>
      </c>
      <c r="U38" s="378">
        <v>1021.2429999999999</v>
      </c>
      <c r="V38" s="379"/>
      <c r="W38" s="378"/>
      <c r="X38" s="380">
        <f t="shared" si="29"/>
        <v>1091.2959999999998</v>
      </c>
      <c r="Y38" s="384">
        <f t="shared" si="30"/>
        <v>0.12879182183385662</v>
      </c>
    </row>
    <row r="39" spans="1:25" ht="19.5" customHeight="1">
      <c r="A39" s="425" t="s">
        <v>194</v>
      </c>
      <c r="B39" s="377">
        <v>82.184</v>
      </c>
      <c r="C39" s="378">
        <v>181.017</v>
      </c>
      <c r="D39" s="379">
        <v>0</v>
      </c>
      <c r="E39" s="378">
        <v>0</v>
      </c>
      <c r="F39" s="380">
        <f t="shared" si="24"/>
        <v>263.201</v>
      </c>
      <c r="G39" s="381">
        <f t="shared" si="25"/>
        <v>0.004415392065362586</v>
      </c>
      <c r="H39" s="382"/>
      <c r="I39" s="378"/>
      <c r="J39" s="379"/>
      <c r="K39" s="378"/>
      <c r="L39" s="380">
        <f t="shared" si="26"/>
        <v>0</v>
      </c>
      <c r="M39" s="383" t="str">
        <f t="shared" si="23"/>
        <v>         /0</v>
      </c>
      <c r="N39" s="377">
        <v>442.352</v>
      </c>
      <c r="O39" s="378">
        <v>787.1980000000001</v>
      </c>
      <c r="P39" s="379"/>
      <c r="Q39" s="378"/>
      <c r="R39" s="380">
        <f t="shared" si="27"/>
        <v>1229.5500000000002</v>
      </c>
      <c r="S39" s="381">
        <f t="shared" si="28"/>
        <v>0.004501577820324999</v>
      </c>
      <c r="T39" s="382"/>
      <c r="U39" s="378"/>
      <c r="V39" s="379"/>
      <c r="W39" s="378"/>
      <c r="X39" s="380">
        <f t="shared" si="29"/>
        <v>0</v>
      </c>
      <c r="Y39" s="384" t="str">
        <f t="shared" si="30"/>
        <v>         /0</v>
      </c>
    </row>
    <row r="40" spans="1:25" ht="19.5" customHeight="1">
      <c r="A40" s="425" t="s">
        <v>224</v>
      </c>
      <c r="B40" s="377">
        <v>0</v>
      </c>
      <c r="C40" s="378">
        <v>0</v>
      </c>
      <c r="D40" s="379">
        <v>98.464</v>
      </c>
      <c r="E40" s="378">
        <v>162.484</v>
      </c>
      <c r="F40" s="380">
        <f t="shared" si="24"/>
        <v>260.948</v>
      </c>
      <c r="G40" s="381">
        <f t="shared" si="25"/>
        <v>0.004377596318677497</v>
      </c>
      <c r="H40" s="382"/>
      <c r="I40" s="378"/>
      <c r="J40" s="379"/>
      <c r="K40" s="378"/>
      <c r="L40" s="380">
        <f t="shared" si="26"/>
        <v>0</v>
      </c>
      <c r="M40" s="383" t="str">
        <f t="shared" si="23"/>
        <v>         /0</v>
      </c>
      <c r="N40" s="377"/>
      <c r="O40" s="378"/>
      <c r="P40" s="379">
        <v>98.464</v>
      </c>
      <c r="Q40" s="378">
        <v>324.30699999999996</v>
      </c>
      <c r="R40" s="380">
        <f t="shared" si="27"/>
        <v>422.77099999999996</v>
      </c>
      <c r="S40" s="381">
        <f t="shared" si="28"/>
        <v>0.0015478317731500305</v>
      </c>
      <c r="T40" s="382"/>
      <c r="U40" s="378"/>
      <c r="V40" s="379"/>
      <c r="W40" s="378"/>
      <c r="X40" s="380">
        <f t="shared" si="29"/>
        <v>0</v>
      </c>
      <c r="Y40" s="384" t="str">
        <f t="shared" si="30"/>
        <v>         /0</v>
      </c>
    </row>
    <row r="41" spans="1:25" ht="19.5" customHeight="1">
      <c r="A41" s="425" t="s">
        <v>201</v>
      </c>
      <c r="B41" s="377">
        <v>131.467</v>
      </c>
      <c r="C41" s="378">
        <v>123.103</v>
      </c>
      <c r="D41" s="379">
        <v>0</v>
      </c>
      <c r="E41" s="378">
        <v>0</v>
      </c>
      <c r="F41" s="380">
        <f t="shared" si="24"/>
        <v>254.57</v>
      </c>
      <c r="G41" s="381">
        <f t="shared" si="25"/>
        <v>0.004270600636317314</v>
      </c>
      <c r="H41" s="382">
        <v>98.134</v>
      </c>
      <c r="I41" s="378">
        <v>117.29799999999999</v>
      </c>
      <c r="J41" s="379"/>
      <c r="K41" s="378"/>
      <c r="L41" s="380">
        <f t="shared" si="26"/>
        <v>215.432</v>
      </c>
      <c r="M41" s="383">
        <f t="shared" si="23"/>
        <v>0.18167217497864763</v>
      </c>
      <c r="N41" s="377">
        <v>610.882</v>
      </c>
      <c r="O41" s="378">
        <v>567.236</v>
      </c>
      <c r="P41" s="379"/>
      <c r="Q41" s="378"/>
      <c r="R41" s="380">
        <f t="shared" si="27"/>
        <v>1178.118</v>
      </c>
      <c r="S41" s="381">
        <f t="shared" si="28"/>
        <v>0.004313277100179453</v>
      </c>
      <c r="T41" s="382">
        <v>554.107</v>
      </c>
      <c r="U41" s="378">
        <v>596.1569999999999</v>
      </c>
      <c r="V41" s="379"/>
      <c r="W41" s="378"/>
      <c r="X41" s="380">
        <f t="shared" si="29"/>
        <v>1150.264</v>
      </c>
      <c r="Y41" s="384">
        <f t="shared" si="30"/>
        <v>0.024215310572181625</v>
      </c>
    </row>
    <row r="42" spans="1:25" ht="19.5" customHeight="1">
      <c r="A42" s="425" t="s">
        <v>225</v>
      </c>
      <c r="B42" s="377">
        <v>102.233</v>
      </c>
      <c r="C42" s="378">
        <v>63.699</v>
      </c>
      <c r="D42" s="379">
        <v>0</v>
      </c>
      <c r="E42" s="378">
        <v>0</v>
      </c>
      <c r="F42" s="380">
        <f t="shared" si="24"/>
        <v>165.93200000000002</v>
      </c>
      <c r="G42" s="381">
        <f t="shared" si="25"/>
        <v>0.0027836324185308743</v>
      </c>
      <c r="H42" s="382">
        <v>80.829</v>
      </c>
      <c r="I42" s="378">
        <v>60.56</v>
      </c>
      <c r="J42" s="379"/>
      <c r="K42" s="378"/>
      <c r="L42" s="380">
        <f t="shared" si="26"/>
        <v>141.389</v>
      </c>
      <c r="M42" s="383">
        <f t="shared" si="23"/>
        <v>0.17358493234975847</v>
      </c>
      <c r="N42" s="377">
        <v>394.77500000000003</v>
      </c>
      <c r="O42" s="378">
        <v>209.39</v>
      </c>
      <c r="P42" s="379"/>
      <c r="Q42" s="378"/>
      <c r="R42" s="380">
        <f t="shared" si="27"/>
        <v>604.165</v>
      </c>
      <c r="S42" s="381">
        <f t="shared" si="28"/>
        <v>0.0022119440151410295</v>
      </c>
      <c r="T42" s="382">
        <v>321.41799999999995</v>
      </c>
      <c r="U42" s="378">
        <v>305.08500000000004</v>
      </c>
      <c r="V42" s="379"/>
      <c r="W42" s="378"/>
      <c r="X42" s="380">
        <f t="shared" si="29"/>
        <v>626.5029999999999</v>
      </c>
      <c r="Y42" s="384">
        <f t="shared" si="30"/>
        <v>-0.035655056719600675</v>
      </c>
    </row>
    <row r="43" spans="1:25" ht="19.5" customHeight="1">
      <c r="A43" s="425" t="s">
        <v>188</v>
      </c>
      <c r="B43" s="377">
        <v>113.134</v>
      </c>
      <c r="C43" s="378">
        <v>8.193</v>
      </c>
      <c r="D43" s="379">
        <v>0</v>
      </c>
      <c r="E43" s="378">
        <v>0</v>
      </c>
      <c r="F43" s="380">
        <f aca="true" t="shared" si="31" ref="F43:F49">SUM(B43:E43)</f>
        <v>121.327</v>
      </c>
      <c r="G43" s="381">
        <f aca="true" t="shared" si="32" ref="G43:G49">F43/$F$9</f>
        <v>0.002035350447430847</v>
      </c>
      <c r="H43" s="382">
        <v>98.25</v>
      </c>
      <c r="I43" s="378">
        <v>9.825</v>
      </c>
      <c r="J43" s="379"/>
      <c r="K43" s="378"/>
      <c r="L43" s="380">
        <f aca="true" t="shared" si="33" ref="L43:L49">SUM(H43:K43)</f>
        <v>108.075</v>
      </c>
      <c r="M43" s="383">
        <f aca="true" t="shared" si="34" ref="M43:M49">IF(ISERROR(F43/L43-1),"         /0",(F43/L43-1))</f>
        <v>0.12261855193152904</v>
      </c>
      <c r="N43" s="377">
        <v>447.353</v>
      </c>
      <c r="O43" s="378">
        <v>59.191</v>
      </c>
      <c r="P43" s="379"/>
      <c r="Q43" s="378"/>
      <c r="R43" s="380">
        <f aca="true" t="shared" si="35" ref="R43:R49">SUM(N43:Q43)</f>
        <v>506.544</v>
      </c>
      <c r="S43" s="381">
        <f aca="true" t="shared" si="36" ref="S43:S49">R43/$R$9</f>
        <v>0.0018545380305141769</v>
      </c>
      <c r="T43" s="382">
        <v>384.177</v>
      </c>
      <c r="U43" s="378">
        <v>102.122</v>
      </c>
      <c r="V43" s="379"/>
      <c r="W43" s="378"/>
      <c r="X43" s="380">
        <f aca="true" t="shared" si="37" ref="X43:X49">SUM(T43:W43)</f>
        <v>486.29900000000004</v>
      </c>
      <c r="Y43" s="384">
        <f aca="true" t="shared" si="38" ref="Y43:Y49">IF(ISERROR(R43/X43-1),"         /0",IF(R43/X43&gt;5,"  *  ",(R43/X43-1)))</f>
        <v>0.041630766256973484</v>
      </c>
    </row>
    <row r="44" spans="1:25" ht="19.5" customHeight="1">
      <c r="A44" s="425" t="s">
        <v>180</v>
      </c>
      <c r="B44" s="377">
        <v>101.22199999999997</v>
      </c>
      <c r="C44" s="378">
        <v>7.354000000000001</v>
      </c>
      <c r="D44" s="379">
        <v>0</v>
      </c>
      <c r="E44" s="378">
        <v>0</v>
      </c>
      <c r="F44" s="380">
        <f>SUM(B44:E44)</f>
        <v>108.57599999999996</v>
      </c>
      <c r="G44" s="381">
        <f>F44/$F$9</f>
        <v>0.0018214429614203894</v>
      </c>
      <c r="H44" s="382">
        <v>55.736999999999995</v>
      </c>
      <c r="I44" s="378">
        <v>40.583999999999996</v>
      </c>
      <c r="J44" s="379"/>
      <c r="K44" s="378"/>
      <c r="L44" s="380">
        <f>SUM(H44:K44)</f>
        <v>96.321</v>
      </c>
      <c r="M44" s="383">
        <f>IF(ISERROR(F44/L44-1),"         /0",(F44/L44-1))</f>
        <v>0.1272308219391407</v>
      </c>
      <c r="N44" s="377">
        <v>387.74199999999985</v>
      </c>
      <c r="O44" s="378">
        <v>54.786</v>
      </c>
      <c r="P44" s="379"/>
      <c r="Q44" s="378"/>
      <c r="R44" s="380">
        <f>SUM(N44:Q44)</f>
        <v>442.52799999999985</v>
      </c>
      <c r="S44" s="381">
        <f>R44/$R$9</f>
        <v>0.001620165287847408</v>
      </c>
      <c r="T44" s="382">
        <v>408.0980000000002</v>
      </c>
      <c r="U44" s="378">
        <v>158.923</v>
      </c>
      <c r="V44" s="379"/>
      <c r="W44" s="378"/>
      <c r="X44" s="380">
        <f>SUM(T44:W44)</f>
        <v>567.0210000000002</v>
      </c>
      <c r="Y44" s="384">
        <f>IF(ISERROR(R44/X44-1),"         /0",IF(R44/X44&gt;5,"  *  ",(R44/X44-1)))</f>
        <v>-0.21955624218503422</v>
      </c>
    </row>
    <row r="45" spans="1:25" ht="19.5" customHeight="1">
      <c r="A45" s="425" t="s">
        <v>191</v>
      </c>
      <c r="B45" s="377">
        <v>78.594</v>
      </c>
      <c r="C45" s="378">
        <v>22.267000000000003</v>
      </c>
      <c r="D45" s="379">
        <v>0</v>
      </c>
      <c r="E45" s="378">
        <v>0</v>
      </c>
      <c r="F45" s="380">
        <f t="shared" si="31"/>
        <v>100.86099999999999</v>
      </c>
      <c r="G45" s="381">
        <f t="shared" si="32"/>
        <v>0.0016920181120304851</v>
      </c>
      <c r="H45" s="382">
        <v>140.54</v>
      </c>
      <c r="I45" s="378">
        <v>43.028</v>
      </c>
      <c r="J45" s="379"/>
      <c r="K45" s="378"/>
      <c r="L45" s="380">
        <f t="shared" si="33"/>
        <v>183.56799999999998</v>
      </c>
      <c r="M45" s="383">
        <f t="shared" si="34"/>
        <v>-0.450552383857753</v>
      </c>
      <c r="N45" s="377">
        <v>403.23499999999996</v>
      </c>
      <c r="O45" s="378">
        <v>135.624</v>
      </c>
      <c r="P45" s="379">
        <v>0</v>
      </c>
      <c r="Q45" s="378">
        <v>0</v>
      </c>
      <c r="R45" s="380">
        <f t="shared" si="35"/>
        <v>538.8589999999999</v>
      </c>
      <c r="S45" s="381">
        <f t="shared" si="36"/>
        <v>0.0019728483776036017</v>
      </c>
      <c r="T45" s="382">
        <v>604.42</v>
      </c>
      <c r="U45" s="378">
        <v>166.336</v>
      </c>
      <c r="V45" s="379"/>
      <c r="W45" s="378"/>
      <c r="X45" s="380">
        <f t="shared" si="37"/>
        <v>770.756</v>
      </c>
      <c r="Y45" s="384">
        <f t="shared" si="38"/>
        <v>-0.3008695358842488</v>
      </c>
    </row>
    <row r="46" spans="1:25" ht="19.5" customHeight="1">
      <c r="A46" s="425" t="s">
        <v>193</v>
      </c>
      <c r="B46" s="377">
        <v>68.395</v>
      </c>
      <c r="C46" s="378">
        <v>16.528</v>
      </c>
      <c r="D46" s="379">
        <v>0</v>
      </c>
      <c r="E46" s="378">
        <v>0</v>
      </c>
      <c r="F46" s="380">
        <f t="shared" si="31"/>
        <v>84.923</v>
      </c>
      <c r="G46" s="381">
        <f t="shared" si="32"/>
        <v>0.0014246463363239003</v>
      </c>
      <c r="H46" s="382">
        <v>56.557</v>
      </c>
      <c r="I46" s="378">
        <v>18.889</v>
      </c>
      <c r="J46" s="379"/>
      <c r="K46" s="378"/>
      <c r="L46" s="380">
        <f t="shared" si="33"/>
        <v>75.446</v>
      </c>
      <c r="M46" s="383">
        <f t="shared" si="34"/>
        <v>0.12561302123373008</v>
      </c>
      <c r="N46" s="377">
        <v>293.864</v>
      </c>
      <c r="O46" s="378">
        <v>74.96799999999999</v>
      </c>
      <c r="P46" s="379">
        <v>0</v>
      </c>
      <c r="Q46" s="378">
        <v>0</v>
      </c>
      <c r="R46" s="380">
        <f t="shared" si="35"/>
        <v>368.832</v>
      </c>
      <c r="S46" s="381">
        <f t="shared" si="36"/>
        <v>0.0013503525278566223</v>
      </c>
      <c r="T46" s="382">
        <v>278.331</v>
      </c>
      <c r="U46" s="378">
        <v>78.341</v>
      </c>
      <c r="V46" s="379">
        <v>0</v>
      </c>
      <c r="W46" s="378"/>
      <c r="X46" s="380">
        <f t="shared" si="37"/>
        <v>356.672</v>
      </c>
      <c r="Y46" s="384">
        <f t="shared" si="38"/>
        <v>0.03409294814283137</v>
      </c>
    </row>
    <row r="47" spans="1:25" ht="19.5" customHeight="1">
      <c r="A47" s="425" t="s">
        <v>189</v>
      </c>
      <c r="B47" s="377">
        <v>81.78200000000001</v>
      </c>
      <c r="C47" s="378">
        <v>0</v>
      </c>
      <c r="D47" s="379">
        <v>0</v>
      </c>
      <c r="E47" s="378">
        <v>0</v>
      </c>
      <c r="F47" s="380">
        <f t="shared" si="31"/>
        <v>81.78200000000001</v>
      </c>
      <c r="G47" s="381">
        <f t="shared" si="32"/>
        <v>0.001371953730758937</v>
      </c>
      <c r="H47" s="382">
        <v>26.147</v>
      </c>
      <c r="I47" s="378">
        <v>0.059</v>
      </c>
      <c r="J47" s="379"/>
      <c r="K47" s="378"/>
      <c r="L47" s="380">
        <f t="shared" si="33"/>
        <v>26.206</v>
      </c>
      <c r="M47" s="383">
        <f t="shared" si="34"/>
        <v>2.120735709379532</v>
      </c>
      <c r="N47" s="377">
        <v>252.88399999999996</v>
      </c>
      <c r="O47" s="378">
        <v>1.615</v>
      </c>
      <c r="P47" s="379">
        <v>0</v>
      </c>
      <c r="Q47" s="378">
        <v>0</v>
      </c>
      <c r="R47" s="380">
        <f t="shared" si="35"/>
        <v>254.49899999999997</v>
      </c>
      <c r="S47" s="381">
        <f t="shared" si="36"/>
        <v>0.0009317612571224365</v>
      </c>
      <c r="T47" s="382">
        <v>30.294999999999998</v>
      </c>
      <c r="U47" s="378">
        <v>0.059</v>
      </c>
      <c r="V47" s="379"/>
      <c r="W47" s="378"/>
      <c r="X47" s="380">
        <f t="shared" si="37"/>
        <v>30.354</v>
      </c>
      <c r="Y47" s="384" t="str">
        <f t="shared" si="38"/>
        <v>  *  </v>
      </c>
    </row>
    <row r="48" spans="1:25" ht="19.5" customHeight="1">
      <c r="A48" s="425" t="s">
        <v>200</v>
      </c>
      <c r="B48" s="377">
        <v>45.181</v>
      </c>
      <c r="C48" s="378">
        <v>35.815</v>
      </c>
      <c r="D48" s="379">
        <v>0</v>
      </c>
      <c r="E48" s="378">
        <v>0</v>
      </c>
      <c r="F48" s="380">
        <f t="shared" si="31"/>
        <v>80.996</v>
      </c>
      <c r="G48" s="381">
        <f t="shared" si="32"/>
        <v>0.0013587679975612097</v>
      </c>
      <c r="H48" s="382">
        <v>79.611</v>
      </c>
      <c r="I48" s="378">
        <v>87.217</v>
      </c>
      <c r="J48" s="379"/>
      <c r="K48" s="378"/>
      <c r="L48" s="380">
        <f t="shared" si="33"/>
        <v>166.828</v>
      </c>
      <c r="M48" s="383">
        <f t="shared" si="34"/>
        <v>-0.5144939698371976</v>
      </c>
      <c r="N48" s="377">
        <v>188.461</v>
      </c>
      <c r="O48" s="378">
        <v>195.33</v>
      </c>
      <c r="P48" s="379"/>
      <c r="Q48" s="378"/>
      <c r="R48" s="380">
        <f t="shared" si="35"/>
        <v>383.79100000000005</v>
      </c>
      <c r="S48" s="381">
        <f t="shared" si="36"/>
        <v>0.0014051198025621992</v>
      </c>
      <c r="T48" s="382">
        <v>385.101</v>
      </c>
      <c r="U48" s="378">
        <v>300.88</v>
      </c>
      <c r="V48" s="379"/>
      <c r="W48" s="378"/>
      <c r="X48" s="380">
        <f t="shared" si="37"/>
        <v>685.981</v>
      </c>
      <c r="Y48" s="384">
        <f t="shared" si="38"/>
        <v>-0.4405224051395009</v>
      </c>
    </row>
    <row r="49" spans="1:25" ht="19.5" customHeight="1">
      <c r="A49" s="425" t="s">
        <v>183</v>
      </c>
      <c r="B49" s="377">
        <v>73.048</v>
      </c>
      <c r="C49" s="378">
        <v>6.5</v>
      </c>
      <c r="D49" s="379">
        <v>0</v>
      </c>
      <c r="E49" s="378">
        <v>0</v>
      </c>
      <c r="F49" s="380">
        <f t="shared" si="31"/>
        <v>79.548</v>
      </c>
      <c r="G49" s="381">
        <f t="shared" si="32"/>
        <v>0.0013344767231715038</v>
      </c>
      <c r="H49" s="382">
        <v>93.741</v>
      </c>
      <c r="I49" s="378">
        <v>21.879</v>
      </c>
      <c r="J49" s="379"/>
      <c r="K49" s="378"/>
      <c r="L49" s="380">
        <f t="shared" si="33"/>
        <v>115.62</v>
      </c>
      <c r="M49" s="383">
        <f t="shared" si="34"/>
        <v>-0.31198754540736895</v>
      </c>
      <c r="N49" s="377">
        <v>269.689</v>
      </c>
      <c r="O49" s="378">
        <v>35.07499999999999</v>
      </c>
      <c r="P49" s="379"/>
      <c r="Q49" s="378"/>
      <c r="R49" s="380">
        <f t="shared" si="35"/>
        <v>304.764</v>
      </c>
      <c r="S49" s="381">
        <f t="shared" si="36"/>
        <v>0.0011157894049315018</v>
      </c>
      <c r="T49" s="382">
        <v>448.5159999999999</v>
      </c>
      <c r="U49" s="378">
        <v>83.07999999999998</v>
      </c>
      <c r="V49" s="379"/>
      <c r="W49" s="378"/>
      <c r="X49" s="380">
        <f t="shared" si="37"/>
        <v>531.5959999999999</v>
      </c>
      <c r="Y49" s="384">
        <f t="shared" si="38"/>
        <v>-0.4266999751691133</v>
      </c>
    </row>
    <row r="50" spans="1:25" ht="19.5" customHeight="1">
      <c r="A50" s="425" t="s">
        <v>195</v>
      </c>
      <c r="B50" s="377">
        <v>59.771</v>
      </c>
      <c r="C50" s="378">
        <v>6.427</v>
      </c>
      <c r="D50" s="379">
        <v>0</v>
      </c>
      <c r="E50" s="378">
        <v>0</v>
      </c>
      <c r="F50" s="380">
        <f>SUM(B50:E50)</f>
        <v>66.19800000000001</v>
      </c>
      <c r="G50" s="381">
        <f>F50/$F$9</f>
        <v>0.0011105205677139239</v>
      </c>
      <c r="H50" s="382">
        <v>61.342</v>
      </c>
      <c r="I50" s="378">
        <v>3.4659999999999997</v>
      </c>
      <c r="J50" s="379"/>
      <c r="K50" s="378"/>
      <c r="L50" s="380">
        <f>SUM(H50:K50)</f>
        <v>64.80799999999999</v>
      </c>
      <c r="M50" s="383">
        <f>IF(ISERROR(F50/L50-1),"         /0",(F50/L50-1))</f>
        <v>0.021447969386495735</v>
      </c>
      <c r="N50" s="377">
        <v>265.751</v>
      </c>
      <c r="O50" s="378">
        <v>19.603</v>
      </c>
      <c r="P50" s="379"/>
      <c r="Q50" s="378"/>
      <c r="R50" s="380">
        <f>SUM(N50:Q50)</f>
        <v>285.354</v>
      </c>
      <c r="S50" s="381">
        <f>R50/$R$9</f>
        <v>0.001044726312342743</v>
      </c>
      <c r="T50" s="382">
        <v>332.21299999999997</v>
      </c>
      <c r="U50" s="378">
        <v>16.392</v>
      </c>
      <c r="V50" s="379"/>
      <c r="W50" s="378"/>
      <c r="X50" s="380">
        <f>SUM(T50:W50)</f>
        <v>348.60499999999996</v>
      </c>
      <c r="Y50" s="384">
        <f>IF(ISERROR(R50/X50-1),"         /0",IF(R50/X50&gt;5,"  *  ",(R50/X50-1)))</f>
        <v>-0.18144031210108857</v>
      </c>
    </row>
    <row r="51" spans="1:25" ht="19.5" customHeight="1">
      <c r="A51" s="425" t="s">
        <v>190</v>
      </c>
      <c r="B51" s="377">
        <v>51.721000000000004</v>
      </c>
      <c r="C51" s="378">
        <v>11.676</v>
      </c>
      <c r="D51" s="379">
        <v>0</v>
      </c>
      <c r="E51" s="378">
        <v>0</v>
      </c>
      <c r="F51" s="380">
        <f>SUM(B51:E51)</f>
        <v>63.397000000000006</v>
      </c>
      <c r="G51" s="381">
        <f>F51/$F$9</f>
        <v>0.0010635317144227867</v>
      </c>
      <c r="H51" s="382">
        <v>93.7</v>
      </c>
      <c r="I51" s="378">
        <v>52.25399999999999</v>
      </c>
      <c r="J51" s="379"/>
      <c r="K51" s="378"/>
      <c r="L51" s="380">
        <f>SUM(H51:K51)</f>
        <v>145.954</v>
      </c>
      <c r="M51" s="383">
        <f>IF(ISERROR(F51/L51-1),"         /0",(F51/L51-1))</f>
        <v>-0.5656371185441988</v>
      </c>
      <c r="N51" s="377">
        <v>157.50400000000002</v>
      </c>
      <c r="O51" s="378">
        <v>65.75999999999999</v>
      </c>
      <c r="P51" s="379"/>
      <c r="Q51" s="378"/>
      <c r="R51" s="380">
        <f>SUM(N51:Q51)</f>
        <v>223.264</v>
      </c>
      <c r="S51" s="381">
        <f>R51/$R$9</f>
        <v>0.0008174049615526336</v>
      </c>
      <c r="T51" s="382">
        <v>475.3739999999999</v>
      </c>
      <c r="U51" s="378">
        <v>284.44</v>
      </c>
      <c r="V51" s="379">
        <v>0.025</v>
      </c>
      <c r="W51" s="559"/>
      <c r="X51" s="380">
        <f>SUM(T51:W51)</f>
        <v>759.8389999999998</v>
      </c>
      <c r="Y51" s="384">
        <f>IF(ISERROR(R51/X51-1),"         /0",IF(R51/X51&gt;5,"  *  ",(R51/X51-1)))</f>
        <v>-0.7061693332403312</v>
      </c>
    </row>
    <row r="52" spans="1:25" ht="19.5" customHeight="1">
      <c r="A52" s="425" t="s">
        <v>187</v>
      </c>
      <c r="B52" s="377">
        <v>44.753</v>
      </c>
      <c r="C52" s="378">
        <v>14.356</v>
      </c>
      <c r="D52" s="379">
        <v>0</v>
      </c>
      <c r="E52" s="378">
        <v>0</v>
      </c>
      <c r="F52" s="380">
        <f>SUM(B52:E52)</f>
        <v>59.109</v>
      </c>
      <c r="G52" s="381">
        <f>F52/$F$9</f>
        <v>0.0009915973328046516</v>
      </c>
      <c r="H52" s="382">
        <v>26.101</v>
      </c>
      <c r="I52" s="378">
        <v>5.283</v>
      </c>
      <c r="J52" s="379"/>
      <c r="K52" s="378"/>
      <c r="L52" s="380">
        <f>SUM(H52:K52)</f>
        <v>31.384</v>
      </c>
      <c r="M52" s="383">
        <f>IF(ISERROR(F52/L52-1),"         /0",(F52/L52-1))</f>
        <v>0.8834119296456793</v>
      </c>
      <c r="N52" s="377">
        <v>172.572</v>
      </c>
      <c r="O52" s="378">
        <v>51.005</v>
      </c>
      <c r="P52" s="379"/>
      <c r="Q52" s="378"/>
      <c r="R52" s="380">
        <f>SUM(N52:Q52)</f>
        <v>223.577</v>
      </c>
      <c r="S52" s="381">
        <f>R52/$R$9</f>
        <v>0.000818550904261561</v>
      </c>
      <c r="T52" s="382">
        <v>234.126</v>
      </c>
      <c r="U52" s="378">
        <v>86.14800000000001</v>
      </c>
      <c r="V52" s="379"/>
      <c r="W52" s="559">
        <v>0</v>
      </c>
      <c r="X52" s="380">
        <f>SUM(T52:W52)</f>
        <v>320.274</v>
      </c>
      <c r="Y52" s="384">
        <f>IF(ISERROR(R52/X52-1),"         /0",IF(R52/X52&gt;5,"  *  ",(R52/X52-1)))</f>
        <v>-0.30191960633707393</v>
      </c>
    </row>
    <row r="53" spans="1:25" ht="19.5" customHeight="1">
      <c r="A53" s="425" t="s">
        <v>192</v>
      </c>
      <c r="B53" s="377">
        <v>45.988</v>
      </c>
      <c r="C53" s="378">
        <v>9.736</v>
      </c>
      <c r="D53" s="379">
        <v>0</v>
      </c>
      <c r="E53" s="378">
        <v>0</v>
      </c>
      <c r="F53" s="380">
        <f>SUM(B53:E53)</f>
        <v>55.724000000000004</v>
      </c>
      <c r="G53" s="381">
        <f>F53/$F$9</f>
        <v>0.000934811446196119</v>
      </c>
      <c r="H53" s="382">
        <v>59.522</v>
      </c>
      <c r="I53" s="378">
        <v>21.554</v>
      </c>
      <c r="J53" s="379"/>
      <c r="K53" s="378"/>
      <c r="L53" s="380">
        <f>SUM(H53:K53)</f>
        <v>81.076</v>
      </c>
      <c r="M53" s="383">
        <f>IF(ISERROR(F53/L53-1),"         /0",(F53/L53-1))</f>
        <v>-0.31269426217376284</v>
      </c>
      <c r="N53" s="377">
        <v>292.52900000000005</v>
      </c>
      <c r="O53" s="378">
        <v>101.572</v>
      </c>
      <c r="P53" s="379"/>
      <c r="Q53" s="378"/>
      <c r="R53" s="380">
        <f>SUM(N53:Q53)</f>
        <v>394.10100000000006</v>
      </c>
      <c r="S53" s="381">
        <f>R53/$R$9</f>
        <v>0.0014428663499393296</v>
      </c>
      <c r="T53" s="382">
        <v>237.91999999999996</v>
      </c>
      <c r="U53" s="378">
        <v>84.672</v>
      </c>
      <c r="V53" s="379"/>
      <c r="W53" s="559"/>
      <c r="X53" s="380">
        <f>SUM(T53:W53)</f>
        <v>322.592</v>
      </c>
      <c r="Y53" s="384">
        <f>IF(ISERROR(R53/X53-1),"         /0",IF(R53/X53&gt;5,"  *  ",(R53/X53-1)))</f>
        <v>0.22167009721257824</v>
      </c>
    </row>
    <row r="54" spans="1:25" ht="19.5" customHeight="1" thickBot="1">
      <c r="A54" s="427" t="s">
        <v>173</v>
      </c>
      <c r="B54" s="429">
        <v>27.926000000000002</v>
      </c>
      <c r="C54" s="430">
        <v>3.337</v>
      </c>
      <c r="D54" s="431">
        <v>47.177</v>
      </c>
      <c r="E54" s="430">
        <v>2.4779999999999998</v>
      </c>
      <c r="F54" s="432">
        <f>SUM(B54:E54)</f>
        <v>80.91799999999999</v>
      </c>
      <c r="G54" s="433">
        <f>F54/$F$9</f>
        <v>0.001357459489686626</v>
      </c>
      <c r="H54" s="434">
        <v>3578.828</v>
      </c>
      <c r="I54" s="430">
        <v>1127.481</v>
      </c>
      <c r="J54" s="431">
        <v>932.277</v>
      </c>
      <c r="K54" s="430">
        <v>331.206</v>
      </c>
      <c r="L54" s="432">
        <f>SUM(H54:K54)</f>
        <v>5969.792</v>
      </c>
      <c r="M54" s="435">
        <f>IF(ISERROR(F54/L54-1),"         /0",(F54/L54-1))</f>
        <v>-0.9864454238941658</v>
      </c>
      <c r="N54" s="429">
        <v>4281.950000000001</v>
      </c>
      <c r="O54" s="430">
        <v>1963.154</v>
      </c>
      <c r="P54" s="431">
        <v>6078.999999999999</v>
      </c>
      <c r="Q54" s="430">
        <v>693.415</v>
      </c>
      <c r="R54" s="432">
        <f>SUM(N54:Q54)</f>
        <v>13017.519</v>
      </c>
      <c r="S54" s="433">
        <f>R54/$R$9</f>
        <v>0.04765920442931094</v>
      </c>
      <c r="T54" s="434">
        <v>20829.679</v>
      </c>
      <c r="U54" s="430">
        <v>6387.067</v>
      </c>
      <c r="V54" s="431">
        <v>6669.4719700000005</v>
      </c>
      <c r="W54" s="560">
        <v>1552.4359999999997</v>
      </c>
      <c r="X54" s="380">
        <f>SUM(T54:W54)</f>
        <v>35438.65397</v>
      </c>
      <c r="Y54" s="384">
        <f>IF(ISERROR(R54/X54-1),"         /0",IF(R54/X54&gt;5,"  *  ",(R54/X54-1)))</f>
        <v>-0.6326745645864608</v>
      </c>
    </row>
    <row r="55" ht="8.25" customHeight="1" thickTop="1">
      <c r="A55" s="98"/>
    </row>
    <row r="56" ht="14.25">
      <c r="A56" s="98" t="s">
        <v>40</v>
      </c>
    </row>
    <row r="57" ht="14.25">
      <c r="A57" s="105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5:Y65536 M55:M65536 Y3 M3">
    <cfRule type="cellIs" priority="9" dxfId="93" operator="lessThan" stopIfTrue="1">
      <formula>0</formula>
    </cfRule>
  </conditionalFormatting>
  <conditionalFormatting sqref="Y9:Y54 M9:M54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125" customWidth="1"/>
    <col min="2" max="2" width="10.421875" style="125" customWidth="1"/>
    <col min="3" max="3" width="9.421875" style="125" customWidth="1"/>
    <col min="4" max="4" width="11.421875" style="125" bestFit="1" customWidth="1"/>
    <col min="5" max="5" width="10.28125" style="125" bestFit="1" customWidth="1"/>
    <col min="6" max="6" width="11.421875" style="125" bestFit="1" customWidth="1"/>
    <col min="7" max="7" width="11.421875" style="125" customWidth="1"/>
    <col min="8" max="8" width="11.421875" style="125" bestFit="1" customWidth="1"/>
    <col min="9" max="9" width="9.00390625" style="125" customWidth="1"/>
    <col min="10" max="10" width="11.421875" style="125" bestFit="1" customWidth="1"/>
    <col min="11" max="11" width="11.421875" style="125" customWidth="1"/>
    <col min="12" max="12" width="12.421875" style="125" bestFit="1" customWidth="1"/>
    <col min="13" max="13" width="10.57421875" style="125" customWidth="1"/>
    <col min="14" max="14" width="12.28125" style="125" customWidth="1"/>
    <col min="15" max="15" width="11.421875" style="125" customWidth="1"/>
    <col min="16" max="16" width="12.421875" style="125" bestFit="1" customWidth="1"/>
    <col min="17" max="17" width="9.140625" style="125" customWidth="1"/>
    <col min="18" max="16384" width="9.140625" style="125" customWidth="1"/>
  </cols>
  <sheetData>
    <row r="1" spans="14:17" ht="18.75" thickBot="1">
      <c r="N1" s="612" t="s">
        <v>26</v>
      </c>
      <c r="O1" s="613"/>
      <c r="P1" s="613"/>
      <c r="Q1" s="614"/>
    </row>
    <row r="2" ht="3.75" customHeight="1" thickBot="1"/>
    <row r="3" spans="1:17" ht="24" customHeight="1" thickTop="1">
      <c r="A3" s="691" t="s">
        <v>47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3"/>
    </row>
    <row r="4" spans="1:17" ht="18.75" customHeight="1" thickBot="1">
      <c r="A4" s="683" t="s">
        <v>36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5"/>
    </row>
    <row r="5" spans="1:17" s="293" customFormat="1" ht="20.25" customHeight="1" thickBot="1">
      <c r="A5" s="680" t="s">
        <v>136</v>
      </c>
      <c r="B5" s="686" t="s">
        <v>34</v>
      </c>
      <c r="C5" s="687"/>
      <c r="D5" s="687"/>
      <c r="E5" s="687"/>
      <c r="F5" s="688"/>
      <c r="G5" s="688"/>
      <c r="H5" s="688"/>
      <c r="I5" s="689"/>
      <c r="J5" s="687" t="s">
        <v>33</v>
      </c>
      <c r="K5" s="687"/>
      <c r="L5" s="687"/>
      <c r="M5" s="687"/>
      <c r="N5" s="687"/>
      <c r="O5" s="687"/>
      <c r="P5" s="687"/>
      <c r="Q5" s="690"/>
    </row>
    <row r="6" spans="1:17" s="316" customFormat="1" ht="28.5" customHeight="1" thickBot="1">
      <c r="A6" s="681"/>
      <c r="B6" s="626" t="s">
        <v>155</v>
      </c>
      <c r="C6" s="627"/>
      <c r="D6" s="628"/>
      <c r="E6" s="634" t="s">
        <v>32</v>
      </c>
      <c r="F6" s="626" t="s">
        <v>156</v>
      </c>
      <c r="G6" s="627"/>
      <c r="H6" s="628"/>
      <c r="I6" s="636" t="s">
        <v>31</v>
      </c>
      <c r="J6" s="626" t="s">
        <v>157</v>
      </c>
      <c r="K6" s="627"/>
      <c r="L6" s="628"/>
      <c r="M6" s="634" t="s">
        <v>32</v>
      </c>
      <c r="N6" s="626" t="s">
        <v>158</v>
      </c>
      <c r="O6" s="627"/>
      <c r="P6" s="628"/>
      <c r="Q6" s="634" t="s">
        <v>31</v>
      </c>
    </row>
    <row r="7" spans="1:17" s="128" customFormat="1" ht="26.25" customHeight="1" thickBot="1">
      <c r="A7" s="682"/>
      <c r="B7" s="96" t="s">
        <v>20</v>
      </c>
      <c r="C7" s="93" t="s">
        <v>19</v>
      </c>
      <c r="D7" s="93" t="s">
        <v>15</v>
      </c>
      <c r="E7" s="635"/>
      <c r="F7" s="96" t="s">
        <v>20</v>
      </c>
      <c r="G7" s="94" t="s">
        <v>19</v>
      </c>
      <c r="H7" s="93" t="s">
        <v>15</v>
      </c>
      <c r="I7" s="637"/>
      <c r="J7" s="96" t="s">
        <v>20</v>
      </c>
      <c r="K7" s="93" t="s">
        <v>19</v>
      </c>
      <c r="L7" s="94" t="s">
        <v>15</v>
      </c>
      <c r="M7" s="635"/>
      <c r="N7" s="95" t="s">
        <v>20</v>
      </c>
      <c r="O7" s="94" t="s">
        <v>19</v>
      </c>
      <c r="P7" s="93" t="s">
        <v>15</v>
      </c>
      <c r="Q7" s="635"/>
    </row>
    <row r="8" spans="1:17" s="488" customFormat="1" ht="18" customHeight="1" thickBot="1">
      <c r="A8" s="481" t="s">
        <v>46</v>
      </c>
      <c r="B8" s="482">
        <f>SUM(B9:B59)</f>
        <v>1873365</v>
      </c>
      <c r="C8" s="483">
        <f>SUM(C9:C59)</f>
        <v>69659</v>
      </c>
      <c r="D8" s="483">
        <f>C8+B8</f>
        <v>1943024</v>
      </c>
      <c r="E8" s="484">
        <f>D8/$D$8</f>
        <v>1</v>
      </c>
      <c r="F8" s="483">
        <f>SUM(F9:F59)</f>
        <v>1881110</v>
      </c>
      <c r="G8" s="483">
        <f>SUM(G9:G59)</f>
        <v>57515</v>
      </c>
      <c r="H8" s="483">
        <f aca="true" t="shared" si="0" ref="H8:H59">G8+F8</f>
        <v>1938625</v>
      </c>
      <c r="I8" s="485">
        <f>(D8/H8-1)</f>
        <v>0.002269134051195998</v>
      </c>
      <c r="J8" s="486">
        <f>SUM(J9:J59)</f>
        <v>9391669</v>
      </c>
      <c r="K8" s="483">
        <f>SUM(K9:K59)</f>
        <v>325076</v>
      </c>
      <c r="L8" s="483">
        <f aca="true" t="shared" si="1" ref="L8:L59">K8+J8</f>
        <v>9716745</v>
      </c>
      <c r="M8" s="484">
        <f>(L8/$L$8)</f>
        <v>1</v>
      </c>
      <c r="N8" s="483">
        <f>SUM(N9:N59)</f>
        <v>9161005</v>
      </c>
      <c r="O8" s="483">
        <f>SUM(O9:O59)</f>
        <v>309948</v>
      </c>
      <c r="P8" s="483">
        <f aca="true" t="shared" si="2" ref="P8:P59">O8+N8</f>
        <v>9470953</v>
      </c>
      <c r="Q8" s="487">
        <f>(L8/P8-1)</f>
        <v>0.02595219298416951</v>
      </c>
    </row>
    <row r="9" spans="1:17" s="126" customFormat="1" ht="18" customHeight="1" thickTop="1">
      <c r="A9" s="459" t="s">
        <v>226</v>
      </c>
      <c r="B9" s="460">
        <v>264640</v>
      </c>
      <c r="C9" s="461">
        <v>457</v>
      </c>
      <c r="D9" s="461">
        <f aca="true" t="shared" si="3" ref="D9:D59">C9+B9</f>
        <v>265097</v>
      </c>
      <c r="E9" s="462">
        <f>D9/$D$8</f>
        <v>0.1364352679122852</v>
      </c>
      <c r="F9" s="463">
        <v>252792</v>
      </c>
      <c r="G9" s="461">
        <v>61</v>
      </c>
      <c r="H9" s="461">
        <f t="shared" si="0"/>
        <v>252853</v>
      </c>
      <c r="I9" s="464">
        <f>(D9/H9-1)</f>
        <v>0.04842339224766956</v>
      </c>
      <c r="J9" s="463">
        <v>1249981</v>
      </c>
      <c r="K9" s="461">
        <v>812</v>
      </c>
      <c r="L9" s="461">
        <f t="shared" si="1"/>
        <v>1250793</v>
      </c>
      <c r="M9" s="464">
        <f>(L9/$L$8)</f>
        <v>0.12872551456274708</v>
      </c>
      <c r="N9" s="463">
        <v>1182375</v>
      </c>
      <c r="O9" s="461">
        <v>1452</v>
      </c>
      <c r="P9" s="461">
        <f t="shared" si="2"/>
        <v>1183827</v>
      </c>
      <c r="Q9" s="465">
        <f>(L9/P9-1)</f>
        <v>0.05656738695772279</v>
      </c>
    </row>
    <row r="10" spans="1:17" s="126" customFormat="1" ht="18" customHeight="1">
      <c r="A10" s="466" t="s">
        <v>227</v>
      </c>
      <c r="B10" s="467">
        <v>189798</v>
      </c>
      <c r="C10" s="468">
        <v>771</v>
      </c>
      <c r="D10" s="468">
        <f t="shared" si="3"/>
        <v>190569</v>
      </c>
      <c r="E10" s="469">
        <f>D10/$D$8</f>
        <v>0.09807856207643344</v>
      </c>
      <c r="F10" s="470">
        <v>200411</v>
      </c>
      <c r="G10" s="468">
        <v>84</v>
      </c>
      <c r="H10" s="468">
        <f t="shared" si="0"/>
        <v>200495</v>
      </c>
      <c r="I10" s="471">
        <f>(D10/H10-1)</f>
        <v>-0.0495074690141899</v>
      </c>
      <c r="J10" s="470">
        <v>928115</v>
      </c>
      <c r="K10" s="468">
        <v>1318</v>
      </c>
      <c r="L10" s="468">
        <f t="shared" si="1"/>
        <v>929433</v>
      </c>
      <c r="M10" s="471">
        <f>(L10/$L$8)</f>
        <v>0.09565271086150763</v>
      </c>
      <c r="N10" s="470">
        <v>923694</v>
      </c>
      <c r="O10" s="468">
        <v>1027</v>
      </c>
      <c r="P10" s="468">
        <f t="shared" si="2"/>
        <v>924721</v>
      </c>
      <c r="Q10" s="472">
        <f>(L10/P10-1)</f>
        <v>0.005095590994472987</v>
      </c>
    </row>
    <row r="11" spans="1:17" s="126" customFormat="1" ht="18" customHeight="1">
      <c r="A11" s="466" t="s">
        <v>228</v>
      </c>
      <c r="B11" s="467">
        <v>172876</v>
      </c>
      <c r="C11" s="468">
        <v>873</v>
      </c>
      <c r="D11" s="468">
        <f t="shared" si="3"/>
        <v>173749</v>
      </c>
      <c r="E11" s="469">
        <f>D11/$D$8</f>
        <v>0.08942195258524856</v>
      </c>
      <c r="F11" s="470">
        <v>160290</v>
      </c>
      <c r="G11" s="468">
        <v>1127</v>
      </c>
      <c r="H11" s="468">
        <f t="shared" si="0"/>
        <v>161417</v>
      </c>
      <c r="I11" s="471">
        <f>(D11/H11-1)</f>
        <v>0.07639839669923232</v>
      </c>
      <c r="J11" s="470">
        <v>923612</v>
      </c>
      <c r="K11" s="468">
        <v>3296</v>
      </c>
      <c r="L11" s="468">
        <f t="shared" si="1"/>
        <v>926908</v>
      </c>
      <c r="M11" s="471">
        <f>(L11/$L$8)</f>
        <v>0.09539285017770868</v>
      </c>
      <c r="N11" s="470">
        <v>854292</v>
      </c>
      <c r="O11" s="468">
        <v>2403</v>
      </c>
      <c r="P11" s="468">
        <f t="shared" si="2"/>
        <v>856695</v>
      </c>
      <c r="Q11" s="472">
        <f>(L11/P11-1)</f>
        <v>0.08195798971629342</v>
      </c>
    </row>
    <row r="12" spans="1:17" s="126" customFormat="1" ht="18" customHeight="1">
      <c r="A12" s="466" t="s">
        <v>229</v>
      </c>
      <c r="B12" s="467">
        <v>114599</v>
      </c>
      <c r="C12" s="468">
        <v>359</v>
      </c>
      <c r="D12" s="468">
        <f t="shared" si="3"/>
        <v>114958</v>
      </c>
      <c r="E12" s="469">
        <f>D12/$D$8</f>
        <v>0.05916447763897924</v>
      </c>
      <c r="F12" s="470">
        <v>130709</v>
      </c>
      <c r="G12" s="468">
        <v>29</v>
      </c>
      <c r="H12" s="468">
        <f>G12+F12</f>
        <v>130738</v>
      </c>
      <c r="I12" s="471">
        <f>(D12/H12-1)</f>
        <v>-0.12069941409536633</v>
      </c>
      <c r="J12" s="470">
        <v>609932</v>
      </c>
      <c r="K12" s="468">
        <v>1459</v>
      </c>
      <c r="L12" s="468">
        <f>K12+J12</f>
        <v>611391</v>
      </c>
      <c r="M12" s="471">
        <f>(L12/$L$8)</f>
        <v>0.06292137953604834</v>
      </c>
      <c r="N12" s="470">
        <v>649158</v>
      </c>
      <c r="O12" s="468">
        <v>4863</v>
      </c>
      <c r="P12" s="468">
        <f>O12+N12</f>
        <v>654021</v>
      </c>
      <c r="Q12" s="472">
        <f>(L12/P12-1)</f>
        <v>-0.06518139325801464</v>
      </c>
    </row>
    <row r="13" spans="1:17" s="126" customFormat="1" ht="18" customHeight="1">
      <c r="A13" s="466" t="s">
        <v>230</v>
      </c>
      <c r="B13" s="467">
        <v>87023</v>
      </c>
      <c r="C13" s="468">
        <v>39</v>
      </c>
      <c r="D13" s="468">
        <f t="shared" si="3"/>
        <v>87062</v>
      </c>
      <c r="E13" s="469">
        <f aca="true" t="shared" si="4" ref="E13:E21">D13/$D$8</f>
        <v>0.044807475357998665</v>
      </c>
      <c r="F13" s="470">
        <v>78999</v>
      </c>
      <c r="G13" s="468">
        <v>365</v>
      </c>
      <c r="H13" s="468">
        <f aca="true" t="shared" si="5" ref="H13:H21">G13+F13</f>
        <v>79364</v>
      </c>
      <c r="I13" s="471">
        <f aca="true" t="shared" si="6" ref="I13:I21">(D13/H13-1)</f>
        <v>0.0969961191472204</v>
      </c>
      <c r="J13" s="470">
        <v>449410</v>
      </c>
      <c r="K13" s="468">
        <v>2152</v>
      </c>
      <c r="L13" s="468">
        <f aca="true" t="shared" si="7" ref="L13:L21">K13+J13</f>
        <v>451562</v>
      </c>
      <c r="M13" s="471">
        <f aca="true" t="shared" si="8" ref="M13:M21">(L13/$L$8)</f>
        <v>0.04647255845450302</v>
      </c>
      <c r="N13" s="470">
        <v>402500</v>
      </c>
      <c r="O13" s="468">
        <v>2750</v>
      </c>
      <c r="P13" s="468">
        <f aca="true" t="shared" si="9" ref="P13:P21">O13+N13</f>
        <v>405250</v>
      </c>
      <c r="Q13" s="472">
        <f aca="true" t="shared" si="10" ref="Q13:Q21">(L13/P13-1)</f>
        <v>0.11428007402837759</v>
      </c>
    </row>
    <row r="14" spans="1:17" s="126" customFormat="1" ht="18" customHeight="1">
      <c r="A14" s="466" t="s">
        <v>231</v>
      </c>
      <c r="B14" s="467">
        <v>84987</v>
      </c>
      <c r="C14" s="468">
        <v>579</v>
      </c>
      <c r="D14" s="468">
        <f t="shared" si="3"/>
        <v>85566</v>
      </c>
      <c r="E14" s="469">
        <f t="shared" si="4"/>
        <v>0.04403754148173157</v>
      </c>
      <c r="F14" s="470">
        <v>83969</v>
      </c>
      <c r="G14" s="468">
        <v>6</v>
      </c>
      <c r="H14" s="468">
        <f t="shared" si="5"/>
        <v>83975</v>
      </c>
      <c r="I14" s="471">
        <f t="shared" si="6"/>
        <v>0.0189461149151533</v>
      </c>
      <c r="J14" s="470">
        <v>391871</v>
      </c>
      <c r="K14" s="468">
        <v>2610</v>
      </c>
      <c r="L14" s="468">
        <f t="shared" si="7"/>
        <v>394481</v>
      </c>
      <c r="M14" s="471">
        <f t="shared" si="8"/>
        <v>0.040598060358690076</v>
      </c>
      <c r="N14" s="470">
        <v>400186</v>
      </c>
      <c r="O14" s="468">
        <v>926</v>
      </c>
      <c r="P14" s="468">
        <f t="shared" si="9"/>
        <v>401112</v>
      </c>
      <c r="Q14" s="472">
        <f t="shared" si="10"/>
        <v>-0.01653154231237164</v>
      </c>
    </row>
    <row r="15" spans="1:17" s="126" customFormat="1" ht="18" customHeight="1">
      <c r="A15" s="466" t="s">
        <v>232</v>
      </c>
      <c r="B15" s="467">
        <v>61162</v>
      </c>
      <c r="C15" s="468">
        <v>13756</v>
      </c>
      <c r="D15" s="468">
        <f t="shared" si="3"/>
        <v>74918</v>
      </c>
      <c r="E15" s="469">
        <f t="shared" si="4"/>
        <v>0.038557423891830464</v>
      </c>
      <c r="F15" s="470">
        <v>58837</v>
      </c>
      <c r="G15" s="468">
        <v>12504</v>
      </c>
      <c r="H15" s="468">
        <f t="shared" si="5"/>
        <v>71341</v>
      </c>
      <c r="I15" s="471">
        <f t="shared" si="6"/>
        <v>0.050139470991435564</v>
      </c>
      <c r="J15" s="470">
        <v>306974</v>
      </c>
      <c r="K15" s="468">
        <v>65698</v>
      </c>
      <c r="L15" s="468">
        <f t="shared" si="7"/>
        <v>372672</v>
      </c>
      <c r="M15" s="471">
        <f t="shared" si="8"/>
        <v>0.038353584456523246</v>
      </c>
      <c r="N15" s="470">
        <v>312131</v>
      </c>
      <c r="O15" s="468">
        <v>69486</v>
      </c>
      <c r="P15" s="468">
        <f t="shared" si="9"/>
        <v>381617</v>
      </c>
      <c r="Q15" s="472">
        <f t="shared" si="10"/>
        <v>-0.023439731458504198</v>
      </c>
    </row>
    <row r="16" spans="1:17" s="126" customFormat="1" ht="18" customHeight="1">
      <c r="A16" s="466" t="s">
        <v>233</v>
      </c>
      <c r="B16" s="467">
        <v>70940</v>
      </c>
      <c r="C16" s="468">
        <v>1052</v>
      </c>
      <c r="D16" s="468">
        <f t="shared" si="3"/>
        <v>71992</v>
      </c>
      <c r="E16" s="469">
        <f t="shared" si="4"/>
        <v>0.03705152381030805</v>
      </c>
      <c r="F16" s="470">
        <v>73565</v>
      </c>
      <c r="G16" s="468">
        <v>124</v>
      </c>
      <c r="H16" s="468">
        <f t="shared" si="5"/>
        <v>73689</v>
      </c>
      <c r="I16" s="471">
        <f t="shared" si="6"/>
        <v>-0.023029217386584144</v>
      </c>
      <c r="J16" s="470">
        <v>327424</v>
      </c>
      <c r="K16" s="468">
        <v>2117</v>
      </c>
      <c r="L16" s="468">
        <f t="shared" si="7"/>
        <v>329541</v>
      </c>
      <c r="M16" s="471">
        <f t="shared" si="8"/>
        <v>0.033914752316748044</v>
      </c>
      <c r="N16" s="470">
        <v>355867</v>
      </c>
      <c r="O16" s="468">
        <v>2713</v>
      </c>
      <c r="P16" s="468">
        <f t="shared" si="9"/>
        <v>358580</v>
      </c>
      <c r="Q16" s="472">
        <f t="shared" si="10"/>
        <v>-0.0809833231078142</v>
      </c>
    </row>
    <row r="17" spans="1:17" s="126" customFormat="1" ht="18" customHeight="1">
      <c r="A17" s="466" t="s">
        <v>234</v>
      </c>
      <c r="B17" s="467">
        <v>55249</v>
      </c>
      <c r="C17" s="468">
        <v>744</v>
      </c>
      <c r="D17" s="468">
        <f t="shared" si="3"/>
        <v>55993</v>
      </c>
      <c r="E17" s="469">
        <f t="shared" si="4"/>
        <v>0.02881745156004249</v>
      </c>
      <c r="F17" s="470">
        <v>53041</v>
      </c>
      <c r="G17" s="468">
        <v>484</v>
      </c>
      <c r="H17" s="468">
        <f t="shared" si="5"/>
        <v>53525</v>
      </c>
      <c r="I17" s="471">
        <f t="shared" si="6"/>
        <v>0.046109294722092464</v>
      </c>
      <c r="J17" s="470">
        <v>311141</v>
      </c>
      <c r="K17" s="468">
        <v>1987</v>
      </c>
      <c r="L17" s="468">
        <f t="shared" si="7"/>
        <v>313128</v>
      </c>
      <c r="M17" s="471">
        <f t="shared" si="8"/>
        <v>0.03222560641449374</v>
      </c>
      <c r="N17" s="470">
        <v>268965</v>
      </c>
      <c r="O17" s="468">
        <v>1019</v>
      </c>
      <c r="P17" s="468">
        <f t="shared" si="9"/>
        <v>269984</v>
      </c>
      <c r="Q17" s="472">
        <f t="shared" si="10"/>
        <v>0.15980206234443517</v>
      </c>
    </row>
    <row r="18" spans="1:17" s="126" customFormat="1" ht="18" customHeight="1">
      <c r="A18" s="466" t="s">
        <v>235</v>
      </c>
      <c r="B18" s="467">
        <v>49028</v>
      </c>
      <c r="C18" s="468">
        <v>106</v>
      </c>
      <c r="D18" s="468">
        <f t="shared" si="3"/>
        <v>49134</v>
      </c>
      <c r="E18" s="469">
        <f t="shared" si="4"/>
        <v>0.02528738708322697</v>
      </c>
      <c r="F18" s="470">
        <v>50140</v>
      </c>
      <c r="G18" s="468">
        <v>221</v>
      </c>
      <c r="H18" s="468">
        <f t="shared" si="5"/>
        <v>50361</v>
      </c>
      <c r="I18" s="471">
        <f t="shared" si="6"/>
        <v>-0.024364091261094845</v>
      </c>
      <c r="J18" s="470">
        <v>238384</v>
      </c>
      <c r="K18" s="468">
        <v>484</v>
      </c>
      <c r="L18" s="468">
        <f t="shared" si="7"/>
        <v>238868</v>
      </c>
      <c r="M18" s="471">
        <f t="shared" si="8"/>
        <v>0.024583129432747285</v>
      </c>
      <c r="N18" s="470">
        <v>233619</v>
      </c>
      <c r="O18" s="468">
        <v>281</v>
      </c>
      <c r="P18" s="468">
        <f t="shared" si="9"/>
        <v>233900</v>
      </c>
      <c r="Q18" s="472">
        <f t="shared" si="10"/>
        <v>0.021239846088071834</v>
      </c>
    </row>
    <row r="19" spans="1:17" s="126" customFormat="1" ht="18" customHeight="1">
      <c r="A19" s="466" t="s">
        <v>236</v>
      </c>
      <c r="B19" s="467">
        <v>48259</v>
      </c>
      <c r="C19" s="468">
        <v>10</v>
      </c>
      <c r="D19" s="468">
        <f t="shared" si="3"/>
        <v>48269</v>
      </c>
      <c r="E19" s="469">
        <f t="shared" si="4"/>
        <v>0.024842204728299806</v>
      </c>
      <c r="F19" s="470">
        <v>47120</v>
      </c>
      <c r="G19" s="468">
        <v>52</v>
      </c>
      <c r="H19" s="468">
        <f t="shared" si="5"/>
        <v>47172</v>
      </c>
      <c r="I19" s="471">
        <f t="shared" si="6"/>
        <v>0.023255320953107672</v>
      </c>
      <c r="J19" s="470">
        <v>232660</v>
      </c>
      <c r="K19" s="468">
        <v>67</v>
      </c>
      <c r="L19" s="468">
        <f t="shared" si="7"/>
        <v>232727</v>
      </c>
      <c r="M19" s="471">
        <f t="shared" si="8"/>
        <v>0.023951127666723783</v>
      </c>
      <c r="N19" s="470">
        <v>226202</v>
      </c>
      <c r="O19" s="468">
        <v>61</v>
      </c>
      <c r="P19" s="468">
        <f t="shared" si="9"/>
        <v>226263</v>
      </c>
      <c r="Q19" s="472">
        <f t="shared" si="10"/>
        <v>0.0285685242394913</v>
      </c>
    </row>
    <row r="20" spans="1:17" s="126" customFormat="1" ht="18" customHeight="1">
      <c r="A20" s="466" t="s">
        <v>237</v>
      </c>
      <c r="B20" s="467">
        <v>46530</v>
      </c>
      <c r="C20" s="468">
        <v>245</v>
      </c>
      <c r="D20" s="468">
        <f t="shared" si="3"/>
        <v>46775</v>
      </c>
      <c r="E20" s="469">
        <f t="shared" si="4"/>
        <v>0.0240733001753967</v>
      </c>
      <c r="F20" s="470">
        <v>60721</v>
      </c>
      <c r="G20" s="468">
        <v>8</v>
      </c>
      <c r="H20" s="468">
        <f t="shared" si="5"/>
        <v>60729</v>
      </c>
      <c r="I20" s="471">
        <f t="shared" si="6"/>
        <v>-0.22977490161207992</v>
      </c>
      <c r="J20" s="470">
        <v>226691</v>
      </c>
      <c r="K20" s="468">
        <v>554</v>
      </c>
      <c r="L20" s="468">
        <f t="shared" si="7"/>
        <v>227245</v>
      </c>
      <c r="M20" s="471">
        <f t="shared" si="8"/>
        <v>0.023386946966293752</v>
      </c>
      <c r="N20" s="470">
        <v>270952</v>
      </c>
      <c r="O20" s="468">
        <v>123</v>
      </c>
      <c r="P20" s="468">
        <f t="shared" si="9"/>
        <v>271075</v>
      </c>
      <c r="Q20" s="472">
        <f t="shared" si="10"/>
        <v>-0.1616895693073872</v>
      </c>
    </row>
    <row r="21" spans="1:17" s="126" customFormat="1" ht="18" customHeight="1">
      <c r="A21" s="466" t="s">
        <v>238</v>
      </c>
      <c r="B21" s="467">
        <v>27467</v>
      </c>
      <c r="C21" s="468">
        <v>3587</v>
      </c>
      <c r="D21" s="468">
        <f t="shared" si="3"/>
        <v>31054</v>
      </c>
      <c r="E21" s="469">
        <f t="shared" si="4"/>
        <v>0.015982303872726224</v>
      </c>
      <c r="F21" s="470">
        <v>19136</v>
      </c>
      <c r="G21" s="468">
        <v>4991</v>
      </c>
      <c r="H21" s="468">
        <f t="shared" si="5"/>
        <v>24127</v>
      </c>
      <c r="I21" s="471">
        <f t="shared" si="6"/>
        <v>0.2871057321672814</v>
      </c>
      <c r="J21" s="470">
        <v>142573</v>
      </c>
      <c r="K21" s="468">
        <v>17486</v>
      </c>
      <c r="L21" s="468">
        <f t="shared" si="7"/>
        <v>160059</v>
      </c>
      <c r="M21" s="471">
        <f t="shared" si="8"/>
        <v>0.016472491559673532</v>
      </c>
      <c r="N21" s="470">
        <v>94993</v>
      </c>
      <c r="O21" s="468">
        <v>22542</v>
      </c>
      <c r="P21" s="468">
        <f t="shared" si="9"/>
        <v>117535</v>
      </c>
      <c r="Q21" s="472">
        <f t="shared" si="10"/>
        <v>0.36179861317905315</v>
      </c>
    </row>
    <row r="22" spans="1:17" s="126" customFormat="1" ht="18" customHeight="1">
      <c r="A22" s="466" t="s">
        <v>239</v>
      </c>
      <c r="B22" s="467">
        <v>29325</v>
      </c>
      <c r="C22" s="468">
        <v>11</v>
      </c>
      <c r="D22" s="468">
        <f t="shared" si="3"/>
        <v>29336</v>
      </c>
      <c r="E22" s="469">
        <f>D22/$D$8</f>
        <v>0.015098115103055856</v>
      </c>
      <c r="F22" s="470">
        <v>30476</v>
      </c>
      <c r="G22" s="468">
        <v>9</v>
      </c>
      <c r="H22" s="468">
        <f>G22+F22</f>
        <v>30485</v>
      </c>
      <c r="I22" s="471">
        <f>(D22/H22-1)</f>
        <v>-0.037690667541413814</v>
      </c>
      <c r="J22" s="470">
        <v>158878</v>
      </c>
      <c r="K22" s="468">
        <v>53</v>
      </c>
      <c r="L22" s="468">
        <f>K22+J22</f>
        <v>158931</v>
      </c>
      <c r="M22" s="471">
        <f>(L22/$L$8)</f>
        <v>0.016356403301722954</v>
      </c>
      <c r="N22" s="470">
        <v>153863</v>
      </c>
      <c r="O22" s="468">
        <v>959</v>
      </c>
      <c r="P22" s="468">
        <f>O22+N22</f>
        <v>154822</v>
      </c>
      <c r="Q22" s="472">
        <f>(L22/P22-1)</f>
        <v>0.02654015579181257</v>
      </c>
    </row>
    <row r="23" spans="1:17" s="126" customFormat="1" ht="18" customHeight="1">
      <c r="A23" s="466" t="s">
        <v>240</v>
      </c>
      <c r="B23" s="467">
        <v>25211</v>
      </c>
      <c r="C23" s="468">
        <v>3823</v>
      </c>
      <c r="D23" s="468">
        <f t="shared" si="3"/>
        <v>29034</v>
      </c>
      <c r="E23" s="469">
        <f>D23/$D$8</f>
        <v>0.014942687275092846</v>
      </c>
      <c r="F23" s="470">
        <v>26554</v>
      </c>
      <c r="G23" s="468">
        <v>1929</v>
      </c>
      <c r="H23" s="468">
        <f>G23+F23</f>
        <v>28483</v>
      </c>
      <c r="I23" s="471">
        <f>(D23/H23-1)</f>
        <v>0.019344872380016254</v>
      </c>
      <c r="J23" s="470">
        <v>136261</v>
      </c>
      <c r="K23" s="468">
        <v>18107</v>
      </c>
      <c r="L23" s="468">
        <f>K23+J23</f>
        <v>154368</v>
      </c>
      <c r="M23" s="471">
        <f>(L23/$L$8)</f>
        <v>0.015886801598683508</v>
      </c>
      <c r="N23" s="470">
        <v>133676</v>
      </c>
      <c r="O23" s="468">
        <v>15195</v>
      </c>
      <c r="P23" s="468">
        <f>O23+N23</f>
        <v>148871</v>
      </c>
      <c r="Q23" s="472">
        <f>(L23/P23-1)</f>
        <v>0.03692458571514945</v>
      </c>
    </row>
    <row r="24" spans="1:17" s="126" customFormat="1" ht="18" customHeight="1">
      <c r="A24" s="466" t="s">
        <v>241</v>
      </c>
      <c r="B24" s="467">
        <v>26857</v>
      </c>
      <c r="C24" s="468">
        <v>1517</v>
      </c>
      <c r="D24" s="468">
        <f t="shared" si="3"/>
        <v>28374</v>
      </c>
      <c r="E24" s="469">
        <f>D24/$D$8</f>
        <v>0.014603010564975007</v>
      </c>
      <c r="F24" s="470">
        <v>25249</v>
      </c>
      <c r="G24" s="468">
        <v>579</v>
      </c>
      <c r="H24" s="468">
        <f>G24+F24</f>
        <v>25828</v>
      </c>
      <c r="I24" s="471">
        <f>(D24/H24-1)</f>
        <v>0.09857518971658674</v>
      </c>
      <c r="J24" s="470">
        <v>122061</v>
      </c>
      <c r="K24" s="468">
        <v>3444</v>
      </c>
      <c r="L24" s="468">
        <f>K24+J24</f>
        <v>125505</v>
      </c>
      <c r="M24" s="471">
        <f>(L24/$L$8)</f>
        <v>0.012916362423836378</v>
      </c>
      <c r="N24" s="470">
        <v>115912</v>
      </c>
      <c r="O24" s="468">
        <v>1692</v>
      </c>
      <c r="P24" s="468">
        <f>O24+N24</f>
        <v>117604</v>
      </c>
      <c r="Q24" s="472">
        <f>(L24/P24-1)</f>
        <v>0.06718308901057779</v>
      </c>
    </row>
    <row r="25" spans="1:17" s="126" customFormat="1" ht="18" customHeight="1">
      <c r="A25" s="466" t="s">
        <v>242</v>
      </c>
      <c r="B25" s="467">
        <v>26053</v>
      </c>
      <c r="C25" s="468">
        <v>0</v>
      </c>
      <c r="D25" s="468">
        <f t="shared" si="3"/>
        <v>26053</v>
      </c>
      <c r="E25" s="469">
        <f aca="true" t="shared" si="11" ref="E25:E38">D25/$D$8</f>
        <v>0.013408480801060614</v>
      </c>
      <c r="F25" s="470">
        <v>21727</v>
      </c>
      <c r="G25" s="468"/>
      <c r="H25" s="468">
        <f t="shared" si="0"/>
        <v>21727</v>
      </c>
      <c r="I25" s="471">
        <f aca="true" t="shared" si="12" ref="I25:I38">(D25/H25-1)</f>
        <v>0.19910710176278368</v>
      </c>
      <c r="J25" s="470">
        <v>138083</v>
      </c>
      <c r="K25" s="468">
        <v>684</v>
      </c>
      <c r="L25" s="468">
        <f t="shared" si="1"/>
        <v>138767</v>
      </c>
      <c r="M25" s="471">
        <f aca="true" t="shared" si="13" ref="M25:M38">(L25/$L$8)</f>
        <v>0.014281222775734055</v>
      </c>
      <c r="N25" s="470">
        <v>105329</v>
      </c>
      <c r="O25" s="468">
        <v>1463</v>
      </c>
      <c r="P25" s="468">
        <f t="shared" si="2"/>
        <v>106792</v>
      </c>
      <c r="Q25" s="472">
        <f aca="true" t="shared" si="14" ref="Q25:Q38">(L25/P25-1)</f>
        <v>0.2994138137688216</v>
      </c>
    </row>
    <row r="26" spans="1:17" s="126" customFormat="1" ht="18" customHeight="1">
      <c r="A26" s="466" t="s">
        <v>243</v>
      </c>
      <c r="B26" s="467">
        <v>23840</v>
      </c>
      <c r="C26" s="468">
        <v>32</v>
      </c>
      <c r="D26" s="468">
        <f t="shared" si="3"/>
        <v>23872</v>
      </c>
      <c r="E26" s="469">
        <f t="shared" si="11"/>
        <v>0.012286003672625763</v>
      </c>
      <c r="F26" s="470">
        <v>26826</v>
      </c>
      <c r="G26" s="468"/>
      <c r="H26" s="468">
        <f>G26+F26</f>
        <v>26826</v>
      </c>
      <c r="I26" s="471">
        <f t="shared" si="12"/>
        <v>-0.11011705062253041</v>
      </c>
      <c r="J26" s="470">
        <v>111156</v>
      </c>
      <c r="K26" s="468">
        <v>168</v>
      </c>
      <c r="L26" s="468">
        <f>K26+J26</f>
        <v>111324</v>
      </c>
      <c r="M26" s="471">
        <f t="shared" si="13"/>
        <v>0.011456923074548113</v>
      </c>
      <c r="N26" s="470">
        <v>126559</v>
      </c>
      <c r="O26" s="468">
        <v>441</v>
      </c>
      <c r="P26" s="468">
        <f>O26+N26</f>
        <v>127000</v>
      </c>
      <c r="Q26" s="472">
        <f t="shared" si="14"/>
        <v>-0.12343307086614175</v>
      </c>
    </row>
    <row r="27" spans="1:17" s="126" customFormat="1" ht="18" customHeight="1">
      <c r="A27" s="466" t="s">
        <v>244</v>
      </c>
      <c r="B27" s="467">
        <v>22226</v>
      </c>
      <c r="C27" s="468">
        <v>127</v>
      </c>
      <c r="D27" s="468">
        <f t="shared" si="3"/>
        <v>22353</v>
      </c>
      <c r="E27" s="469">
        <f t="shared" si="11"/>
        <v>0.011504232577672741</v>
      </c>
      <c r="F27" s="470">
        <v>25647</v>
      </c>
      <c r="G27" s="468">
        <v>376</v>
      </c>
      <c r="H27" s="468">
        <f>G27+F27</f>
        <v>26023</v>
      </c>
      <c r="I27" s="471">
        <f t="shared" si="12"/>
        <v>-0.1410290896514622</v>
      </c>
      <c r="J27" s="470">
        <v>97348</v>
      </c>
      <c r="K27" s="468">
        <v>1340</v>
      </c>
      <c r="L27" s="468">
        <f>K27+J27</f>
        <v>98688</v>
      </c>
      <c r="M27" s="471">
        <f t="shared" si="13"/>
        <v>0.010156487589208115</v>
      </c>
      <c r="N27" s="470">
        <v>124726</v>
      </c>
      <c r="O27" s="468">
        <v>2406</v>
      </c>
      <c r="P27" s="468">
        <f>O27+N27</f>
        <v>127132</v>
      </c>
      <c r="Q27" s="472">
        <f t="shared" si="14"/>
        <v>-0.2237359594751911</v>
      </c>
    </row>
    <row r="28" spans="1:17" s="126" customFormat="1" ht="18" customHeight="1">
      <c r="A28" s="466" t="s">
        <v>245</v>
      </c>
      <c r="B28" s="467">
        <v>20479</v>
      </c>
      <c r="C28" s="468">
        <v>314</v>
      </c>
      <c r="D28" s="468">
        <f t="shared" si="3"/>
        <v>20793</v>
      </c>
      <c r="E28" s="469">
        <f t="shared" si="11"/>
        <v>0.010701360353757853</v>
      </c>
      <c r="F28" s="470">
        <v>17798</v>
      </c>
      <c r="G28" s="468">
        <v>265</v>
      </c>
      <c r="H28" s="468">
        <f>G28+F28</f>
        <v>18063</v>
      </c>
      <c r="I28" s="471">
        <f t="shared" si="12"/>
        <v>0.1511376847699717</v>
      </c>
      <c r="J28" s="470">
        <v>86588</v>
      </c>
      <c r="K28" s="468">
        <v>1337</v>
      </c>
      <c r="L28" s="468">
        <f>K28+J28</f>
        <v>87925</v>
      </c>
      <c r="M28" s="471">
        <f t="shared" si="13"/>
        <v>0.009048812127929672</v>
      </c>
      <c r="N28" s="470">
        <v>84930</v>
      </c>
      <c r="O28" s="468">
        <v>1326</v>
      </c>
      <c r="P28" s="468">
        <f>O28+N28</f>
        <v>86256</v>
      </c>
      <c r="Q28" s="472">
        <f t="shared" si="14"/>
        <v>0.019349378593952915</v>
      </c>
    </row>
    <row r="29" spans="1:17" s="126" customFormat="1" ht="18" customHeight="1">
      <c r="A29" s="466" t="s">
        <v>246</v>
      </c>
      <c r="B29" s="467">
        <v>20490</v>
      </c>
      <c r="C29" s="468">
        <v>19</v>
      </c>
      <c r="D29" s="468">
        <f t="shared" si="3"/>
        <v>20509</v>
      </c>
      <c r="E29" s="469">
        <f t="shared" si="11"/>
        <v>0.010555196436070785</v>
      </c>
      <c r="F29" s="470">
        <v>21382</v>
      </c>
      <c r="G29" s="468">
        <v>18</v>
      </c>
      <c r="H29" s="468">
        <f t="shared" si="0"/>
        <v>21400</v>
      </c>
      <c r="I29" s="471">
        <f t="shared" si="12"/>
        <v>-0.04163551401869159</v>
      </c>
      <c r="J29" s="470">
        <v>125001</v>
      </c>
      <c r="K29" s="468">
        <v>1417</v>
      </c>
      <c r="L29" s="468">
        <f t="shared" si="1"/>
        <v>126418</v>
      </c>
      <c r="M29" s="471">
        <f t="shared" si="13"/>
        <v>0.013010323930493185</v>
      </c>
      <c r="N29" s="470">
        <v>116404</v>
      </c>
      <c r="O29" s="468">
        <v>309</v>
      </c>
      <c r="P29" s="468">
        <f t="shared" si="2"/>
        <v>116713</v>
      </c>
      <c r="Q29" s="472">
        <f t="shared" si="14"/>
        <v>0.0831526907885154</v>
      </c>
    </row>
    <row r="30" spans="1:17" s="126" customFormat="1" ht="18" customHeight="1">
      <c r="A30" s="466" t="s">
        <v>247</v>
      </c>
      <c r="B30" s="467">
        <v>17067</v>
      </c>
      <c r="C30" s="468">
        <v>55</v>
      </c>
      <c r="D30" s="468">
        <f t="shared" si="3"/>
        <v>17122</v>
      </c>
      <c r="E30" s="469">
        <f t="shared" si="11"/>
        <v>0.008812037319147885</v>
      </c>
      <c r="F30" s="470">
        <v>15829</v>
      </c>
      <c r="G30" s="468">
        <v>494</v>
      </c>
      <c r="H30" s="468">
        <f>G30+F30</f>
        <v>16323</v>
      </c>
      <c r="I30" s="471">
        <f t="shared" si="12"/>
        <v>0.048949335293757334</v>
      </c>
      <c r="J30" s="470">
        <v>75996</v>
      </c>
      <c r="K30" s="468">
        <v>59</v>
      </c>
      <c r="L30" s="468">
        <f>K30+J30</f>
        <v>76055</v>
      </c>
      <c r="M30" s="471">
        <f t="shared" si="13"/>
        <v>0.007827209626268879</v>
      </c>
      <c r="N30" s="470">
        <v>74808</v>
      </c>
      <c r="O30" s="468">
        <v>655</v>
      </c>
      <c r="P30" s="468">
        <f>O30+N30</f>
        <v>75463</v>
      </c>
      <c r="Q30" s="472">
        <f t="shared" si="14"/>
        <v>0.007844904125200447</v>
      </c>
    </row>
    <row r="31" spans="1:17" s="126" customFormat="1" ht="18" customHeight="1">
      <c r="A31" s="466" t="s">
        <v>248</v>
      </c>
      <c r="B31" s="467">
        <v>16806</v>
      </c>
      <c r="C31" s="468">
        <v>1</v>
      </c>
      <c r="D31" s="468">
        <f t="shared" si="3"/>
        <v>16807</v>
      </c>
      <c r="E31" s="469">
        <f t="shared" si="11"/>
        <v>0.008649918889318917</v>
      </c>
      <c r="F31" s="470">
        <v>15439</v>
      </c>
      <c r="G31" s="468"/>
      <c r="H31" s="468">
        <f>G31+F31</f>
        <v>15439</v>
      </c>
      <c r="I31" s="471">
        <f t="shared" si="12"/>
        <v>0.08860677505019754</v>
      </c>
      <c r="J31" s="470">
        <v>77788</v>
      </c>
      <c r="K31" s="468">
        <v>493</v>
      </c>
      <c r="L31" s="468">
        <f>K31+J31</f>
        <v>78281</v>
      </c>
      <c r="M31" s="471">
        <f t="shared" si="13"/>
        <v>0.00805629868850114</v>
      </c>
      <c r="N31" s="470">
        <v>80180</v>
      </c>
      <c r="O31" s="468">
        <v>236</v>
      </c>
      <c r="P31" s="468">
        <f>O31+N31</f>
        <v>80416</v>
      </c>
      <c r="Q31" s="472">
        <f t="shared" si="14"/>
        <v>-0.02654944289693595</v>
      </c>
    </row>
    <row r="32" spans="1:17" s="126" customFormat="1" ht="18" customHeight="1">
      <c r="A32" s="466" t="s">
        <v>249</v>
      </c>
      <c r="B32" s="467">
        <v>16553</v>
      </c>
      <c r="C32" s="468">
        <v>104</v>
      </c>
      <c r="D32" s="468">
        <f t="shared" si="3"/>
        <v>16657</v>
      </c>
      <c r="E32" s="469">
        <f t="shared" si="11"/>
        <v>0.008572719637019409</v>
      </c>
      <c r="F32" s="470">
        <v>20898</v>
      </c>
      <c r="G32" s="468">
        <v>561</v>
      </c>
      <c r="H32" s="468">
        <f>G32+F32</f>
        <v>21459</v>
      </c>
      <c r="I32" s="471">
        <f t="shared" si="12"/>
        <v>-0.22377557202106346</v>
      </c>
      <c r="J32" s="470">
        <v>91413</v>
      </c>
      <c r="K32" s="468">
        <v>426</v>
      </c>
      <c r="L32" s="468">
        <f>K32+J32</f>
        <v>91839</v>
      </c>
      <c r="M32" s="471">
        <f t="shared" si="13"/>
        <v>0.009451621916598613</v>
      </c>
      <c r="N32" s="470">
        <v>96273</v>
      </c>
      <c r="O32" s="468">
        <v>1136</v>
      </c>
      <c r="P32" s="468">
        <f>O32+N32</f>
        <v>97409</v>
      </c>
      <c r="Q32" s="472">
        <f t="shared" si="14"/>
        <v>-0.0571815745978298</v>
      </c>
    </row>
    <row r="33" spans="1:17" s="126" customFormat="1" ht="18" customHeight="1">
      <c r="A33" s="466" t="s">
        <v>250</v>
      </c>
      <c r="B33" s="467">
        <v>14620</v>
      </c>
      <c r="C33" s="468">
        <v>227</v>
      </c>
      <c r="D33" s="468">
        <f t="shared" si="3"/>
        <v>14847</v>
      </c>
      <c r="E33" s="469">
        <f t="shared" si="11"/>
        <v>0.007641181992605341</v>
      </c>
      <c r="F33" s="470">
        <v>16377</v>
      </c>
      <c r="G33" s="468">
        <v>4</v>
      </c>
      <c r="H33" s="468">
        <f>G33+F33</f>
        <v>16381</v>
      </c>
      <c r="I33" s="471">
        <f t="shared" si="12"/>
        <v>-0.09364507661314936</v>
      </c>
      <c r="J33" s="470">
        <v>80100</v>
      </c>
      <c r="K33" s="468">
        <v>1441</v>
      </c>
      <c r="L33" s="468">
        <f>K33+J33</f>
        <v>81541</v>
      </c>
      <c r="M33" s="471">
        <f t="shared" si="13"/>
        <v>0.008391801987188096</v>
      </c>
      <c r="N33" s="470">
        <v>82274</v>
      </c>
      <c r="O33" s="468">
        <v>840</v>
      </c>
      <c r="P33" s="468">
        <f>O33+N33</f>
        <v>83114</v>
      </c>
      <c r="Q33" s="472">
        <f t="shared" si="14"/>
        <v>-0.01892581273912941</v>
      </c>
    </row>
    <row r="34" spans="1:17" s="126" customFormat="1" ht="18" customHeight="1">
      <c r="A34" s="466" t="s">
        <v>251</v>
      </c>
      <c r="B34" s="467">
        <v>13483</v>
      </c>
      <c r="C34" s="468">
        <v>978</v>
      </c>
      <c r="D34" s="468">
        <f t="shared" si="3"/>
        <v>14461</v>
      </c>
      <c r="E34" s="469">
        <f t="shared" si="11"/>
        <v>0.007442522583354606</v>
      </c>
      <c r="F34" s="470">
        <v>10691</v>
      </c>
      <c r="G34" s="468">
        <v>1779</v>
      </c>
      <c r="H34" s="468">
        <f>G34+F34</f>
        <v>12470</v>
      </c>
      <c r="I34" s="471">
        <f t="shared" si="12"/>
        <v>0.159663191659984</v>
      </c>
      <c r="J34" s="470">
        <v>77653</v>
      </c>
      <c r="K34" s="468">
        <v>8283</v>
      </c>
      <c r="L34" s="468">
        <f>K34+J34</f>
        <v>85936</v>
      </c>
      <c r="M34" s="471">
        <f t="shared" si="13"/>
        <v>0.008844113949681709</v>
      </c>
      <c r="N34" s="470">
        <v>54502</v>
      </c>
      <c r="O34" s="468">
        <v>10984</v>
      </c>
      <c r="P34" s="468">
        <f>O34+N34</f>
        <v>65486</v>
      </c>
      <c r="Q34" s="472">
        <f t="shared" si="14"/>
        <v>0.3122804874324283</v>
      </c>
    </row>
    <row r="35" spans="1:17" s="126" customFormat="1" ht="18" customHeight="1">
      <c r="A35" s="466" t="s">
        <v>252</v>
      </c>
      <c r="B35" s="467">
        <v>12919</v>
      </c>
      <c r="C35" s="468">
        <v>3</v>
      </c>
      <c r="D35" s="468">
        <f t="shared" si="3"/>
        <v>12922</v>
      </c>
      <c r="E35" s="469">
        <f t="shared" si="11"/>
        <v>0.00665045825476165</v>
      </c>
      <c r="F35" s="470">
        <v>15111</v>
      </c>
      <c r="G35" s="468"/>
      <c r="H35" s="468">
        <f t="shared" si="0"/>
        <v>15111</v>
      </c>
      <c r="I35" s="471">
        <f t="shared" si="12"/>
        <v>-0.14486135927470056</v>
      </c>
      <c r="J35" s="470">
        <v>58731</v>
      </c>
      <c r="K35" s="468">
        <v>31</v>
      </c>
      <c r="L35" s="468">
        <f t="shared" si="1"/>
        <v>58762</v>
      </c>
      <c r="M35" s="471">
        <f t="shared" si="13"/>
        <v>0.006047498416393556</v>
      </c>
      <c r="N35" s="470">
        <v>72968</v>
      </c>
      <c r="O35" s="468"/>
      <c r="P35" s="468">
        <f t="shared" si="2"/>
        <v>72968</v>
      </c>
      <c r="Q35" s="472">
        <f t="shared" si="14"/>
        <v>-0.19468808244710012</v>
      </c>
    </row>
    <row r="36" spans="1:17" s="126" customFormat="1" ht="18" customHeight="1">
      <c r="A36" s="466" t="s">
        <v>253</v>
      </c>
      <c r="B36" s="467">
        <v>12639</v>
      </c>
      <c r="C36" s="468">
        <v>59</v>
      </c>
      <c r="D36" s="468">
        <f t="shared" si="3"/>
        <v>12698</v>
      </c>
      <c r="E36" s="469">
        <f t="shared" si="11"/>
        <v>0.006535174037994384</v>
      </c>
      <c r="F36" s="470">
        <v>11187</v>
      </c>
      <c r="G36" s="468">
        <v>4</v>
      </c>
      <c r="H36" s="468">
        <f t="shared" si="0"/>
        <v>11191</v>
      </c>
      <c r="I36" s="471">
        <f t="shared" si="12"/>
        <v>0.1346617817889375</v>
      </c>
      <c r="J36" s="470">
        <v>69560</v>
      </c>
      <c r="K36" s="468">
        <v>174</v>
      </c>
      <c r="L36" s="468">
        <f t="shared" si="1"/>
        <v>69734</v>
      </c>
      <c r="M36" s="471">
        <f t="shared" si="13"/>
        <v>0.007176683138231991</v>
      </c>
      <c r="N36" s="470">
        <v>54914</v>
      </c>
      <c r="O36" s="468">
        <v>80</v>
      </c>
      <c r="P36" s="468">
        <f t="shared" si="2"/>
        <v>54994</v>
      </c>
      <c r="Q36" s="472">
        <f t="shared" si="14"/>
        <v>0.26802923955340585</v>
      </c>
    </row>
    <row r="37" spans="1:17" s="126" customFormat="1" ht="18" customHeight="1">
      <c r="A37" s="466" t="s">
        <v>254</v>
      </c>
      <c r="B37" s="467">
        <v>11734</v>
      </c>
      <c r="C37" s="468">
        <v>2</v>
      </c>
      <c r="D37" s="468">
        <f t="shared" si="3"/>
        <v>11736</v>
      </c>
      <c r="E37" s="469">
        <f t="shared" si="11"/>
        <v>0.006040069499913537</v>
      </c>
      <c r="F37" s="470">
        <v>9621</v>
      </c>
      <c r="G37" s="468"/>
      <c r="H37" s="468">
        <f t="shared" si="0"/>
        <v>9621</v>
      </c>
      <c r="I37" s="471">
        <f t="shared" si="12"/>
        <v>0.2198316183348925</v>
      </c>
      <c r="J37" s="470">
        <v>74478</v>
      </c>
      <c r="K37" s="468">
        <v>1109</v>
      </c>
      <c r="L37" s="468">
        <f t="shared" si="1"/>
        <v>75587</v>
      </c>
      <c r="M37" s="471">
        <f t="shared" si="13"/>
        <v>0.007779045349034065</v>
      </c>
      <c r="N37" s="470">
        <v>51526</v>
      </c>
      <c r="O37" s="468">
        <v>9</v>
      </c>
      <c r="P37" s="468">
        <f t="shared" si="2"/>
        <v>51535</v>
      </c>
      <c r="Q37" s="472">
        <f t="shared" si="14"/>
        <v>0.46671194333947796</v>
      </c>
    </row>
    <row r="38" spans="1:17" s="126" customFormat="1" ht="18" customHeight="1">
      <c r="A38" s="466" t="s">
        <v>255</v>
      </c>
      <c r="B38" s="467">
        <v>10505</v>
      </c>
      <c r="C38" s="468">
        <v>37</v>
      </c>
      <c r="D38" s="468">
        <f t="shared" si="3"/>
        <v>10542</v>
      </c>
      <c r="E38" s="469">
        <f t="shared" si="11"/>
        <v>0.00542556345160945</v>
      </c>
      <c r="F38" s="470">
        <v>9611</v>
      </c>
      <c r="G38" s="468"/>
      <c r="H38" s="468">
        <f t="shared" si="0"/>
        <v>9611</v>
      </c>
      <c r="I38" s="471">
        <f t="shared" si="12"/>
        <v>0.0968681718863802</v>
      </c>
      <c r="J38" s="470">
        <v>49753</v>
      </c>
      <c r="K38" s="468">
        <v>118</v>
      </c>
      <c r="L38" s="468">
        <f t="shared" si="1"/>
        <v>49871</v>
      </c>
      <c r="M38" s="471">
        <f t="shared" si="13"/>
        <v>0.005132480064054372</v>
      </c>
      <c r="N38" s="470">
        <v>46224</v>
      </c>
      <c r="O38" s="468">
        <v>14</v>
      </c>
      <c r="P38" s="468">
        <f t="shared" si="2"/>
        <v>46238</v>
      </c>
      <c r="Q38" s="472">
        <f t="shared" si="14"/>
        <v>0.07857173753190017</v>
      </c>
    </row>
    <row r="39" spans="1:17" s="126" customFormat="1" ht="18" customHeight="1">
      <c r="A39" s="466" t="s">
        <v>256</v>
      </c>
      <c r="B39" s="467">
        <v>9953</v>
      </c>
      <c r="C39" s="468">
        <v>65</v>
      </c>
      <c r="D39" s="468">
        <f t="shared" si="3"/>
        <v>10018</v>
      </c>
      <c r="E39" s="469">
        <f aca="true" t="shared" si="15" ref="E39:E59">D39/$D$8</f>
        <v>0.005155880730243167</v>
      </c>
      <c r="F39" s="470">
        <v>9383</v>
      </c>
      <c r="G39" s="468">
        <v>78</v>
      </c>
      <c r="H39" s="468">
        <f t="shared" si="0"/>
        <v>9461</v>
      </c>
      <c r="I39" s="471">
        <f aca="true" t="shared" si="16" ref="I39:I59">(D39/H39-1)</f>
        <v>0.05887326921044278</v>
      </c>
      <c r="J39" s="470">
        <v>46411</v>
      </c>
      <c r="K39" s="468">
        <v>165</v>
      </c>
      <c r="L39" s="468">
        <f t="shared" si="1"/>
        <v>46576</v>
      </c>
      <c r="M39" s="471">
        <f aca="true" t="shared" si="17" ref="M39:M59">(L39/$L$8)</f>
        <v>0.004793374736087033</v>
      </c>
      <c r="N39" s="470">
        <v>44374</v>
      </c>
      <c r="O39" s="468">
        <v>275</v>
      </c>
      <c r="P39" s="468">
        <f t="shared" si="2"/>
        <v>44649</v>
      </c>
      <c r="Q39" s="472">
        <f aca="true" t="shared" si="18" ref="Q39:Q59">(L39/P39-1)</f>
        <v>0.04315886134067948</v>
      </c>
    </row>
    <row r="40" spans="1:17" s="126" customFormat="1" ht="18" customHeight="1">
      <c r="A40" s="466" t="s">
        <v>257</v>
      </c>
      <c r="B40" s="467">
        <v>9865</v>
      </c>
      <c r="C40" s="468">
        <v>121</v>
      </c>
      <c r="D40" s="468">
        <f t="shared" si="3"/>
        <v>9986</v>
      </c>
      <c r="E40" s="469">
        <f t="shared" si="15"/>
        <v>0.005139411556419273</v>
      </c>
      <c r="F40" s="470">
        <v>11283</v>
      </c>
      <c r="G40" s="468">
        <v>50</v>
      </c>
      <c r="H40" s="468">
        <f t="shared" si="0"/>
        <v>11333</v>
      </c>
      <c r="I40" s="471">
        <f t="shared" si="16"/>
        <v>-0.11885643695402803</v>
      </c>
      <c r="J40" s="470">
        <v>45315</v>
      </c>
      <c r="K40" s="468">
        <v>143</v>
      </c>
      <c r="L40" s="468">
        <f t="shared" si="1"/>
        <v>45458</v>
      </c>
      <c r="M40" s="471">
        <f t="shared" si="17"/>
        <v>0.00467831562935942</v>
      </c>
      <c r="N40" s="470">
        <v>56539</v>
      </c>
      <c r="O40" s="468">
        <v>145</v>
      </c>
      <c r="P40" s="468">
        <f t="shared" si="2"/>
        <v>56684</v>
      </c>
      <c r="Q40" s="472">
        <f t="shared" si="18"/>
        <v>-0.19804530378942908</v>
      </c>
    </row>
    <row r="41" spans="1:17" s="126" customFormat="1" ht="18" customHeight="1">
      <c r="A41" s="466" t="s">
        <v>258</v>
      </c>
      <c r="B41" s="467">
        <v>9844</v>
      </c>
      <c r="C41" s="468">
        <v>57</v>
      </c>
      <c r="D41" s="468">
        <f t="shared" si="3"/>
        <v>9901</v>
      </c>
      <c r="E41" s="469">
        <f t="shared" si="15"/>
        <v>0.005095665313449551</v>
      </c>
      <c r="F41" s="470">
        <v>9544</v>
      </c>
      <c r="G41" s="468"/>
      <c r="H41" s="468">
        <f t="shared" si="0"/>
        <v>9544</v>
      </c>
      <c r="I41" s="471">
        <f t="shared" si="16"/>
        <v>0.03740569991617759</v>
      </c>
      <c r="J41" s="470">
        <v>46004</v>
      </c>
      <c r="K41" s="468">
        <v>284</v>
      </c>
      <c r="L41" s="468">
        <f t="shared" si="1"/>
        <v>46288</v>
      </c>
      <c r="M41" s="471">
        <f t="shared" si="17"/>
        <v>0.004763735180865609</v>
      </c>
      <c r="N41" s="470">
        <v>46785</v>
      </c>
      <c r="O41" s="468">
        <v>239</v>
      </c>
      <c r="P41" s="468">
        <f t="shared" si="2"/>
        <v>47024</v>
      </c>
      <c r="Q41" s="472">
        <f t="shared" si="18"/>
        <v>-0.015651582170806422</v>
      </c>
    </row>
    <row r="42" spans="1:17" s="126" customFormat="1" ht="18" customHeight="1">
      <c r="A42" s="466" t="s">
        <v>259</v>
      </c>
      <c r="B42" s="467">
        <v>8627</v>
      </c>
      <c r="C42" s="468">
        <v>0</v>
      </c>
      <c r="D42" s="468">
        <f t="shared" si="3"/>
        <v>8627</v>
      </c>
      <c r="E42" s="469">
        <f t="shared" si="15"/>
        <v>0.004439986330585726</v>
      </c>
      <c r="F42" s="470">
        <v>7820</v>
      </c>
      <c r="G42" s="468">
        <v>2</v>
      </c>
      <c r="H42" s="468">
        <f t="shared" si="0"/>
        <v>7822</v>
      </c>
      <c r="I42" s="471">
        <f t="shared" si="16"/>
        <v>0.1029148555356687</v>
      </c>
      <c r="J42" s="470">
        <v>37916</v>
      </c>
      <c r="K42" s="468">
        <v>53</v>
      </c>
      <c r="L42" s="468">
        <f t="shared" si="1"/>
        <v>37969</v>
      </c>
      <c r="M42" s="471">
        <f t="shared" si="17"/>
        <v>0.0039075842784800875</v>
      </c>
      <c r="N42" s="470">
        <v>35964</v>
      </c>
      <c r="O42" s="468">
        <v>11</v>
      </c>
      <c r="P42" s="468">
        <f t="shared" si="2"/>
        <v>35975</v>
      </c>
      <c r="Q42" s="472">
        <f t="shared" si="18"/>
        <v>0.055427380125086856</v>
      </c>
    </row>
    <row r="43" spans="1:17" s="126" customFormat="1" ht="18" customHeight="1">
      <c r="A43" s="466" t="s">
        <v>260</v>
      </c>
      <c r="B43" s="467">
        <v>7672</v>
      </c>
      <c r="C43" s="468">
        <v>20</v>
      </c>
      <c r="D43" s="468">
        <f t="shared" si="3"/>
        <v>7692</v>
      </c>
      <c r="E43" s="469">
        <f t="shared" si="15"/>
        <v>0.003958777657918791</v>
      </c>
      <c r="F43" s="470">
        <v>7060</v>
      </c>
      <c r="G43" s="468">
        <v>8</v>
      </c>
      <c r="H43" s="468">
        <f t="shared" si="0"/>
        <v>7068</v>
      </c>
      <c r="I43" s="471">
        <f t="shared" si="16"/>
        <v>0.0882852292020373</v>
      </c>
      <c r="J43" s="470">
        <v>35102</v>
      </c>
      <c r="K43" s="468">
        <v>42</v>
      </c>
      <c r="L43" s="468">
        <f t="shared" si="1"/>
        <v>35144</v>
      </c>
      <c r="M43" s="471">
        <f t="shared" si="17"/>
        <v>0.0036168490579921568</v>
      </c>
      <c r="N43" s="470">
        <v>34456</v>
      </c>
      <c r="O43" s="468">
        <v>80</v>
      </c>
      <c r="P43" s="468">
        <f t="shared" si="2"/>
        <v>34536</v>
      </c>
      <c r="Q43" s="472">
        <f t="shared" si="18"/>
        <v>0.01760481816075976</v>
      </c>
    </row>
    <row r="44" spans="1:17" s="126" customFormat="1" ht="18" customHeight="1">
      <c r="A44" s="466" t="s">
        <v>261</v>
      </c>
      <c r="B44" s="467">
        <v>4032</v>
      </c>
      <c r="C44" s="468">
        <v>3410</v>
      </c>
      <c r="D44" s="468">
        <f t="shared" si="3"/>
        <v>7442</v>
      </c>
      <c r="E44" s="469">
        <f t="shared" si="15"/>
        <v>0.0038301122374196097</v>
      </c>
      <c r="F44" s="470">
        <v>2900</v>
      </c>
      <c r="G44" s="468">
        <v>3526</v>
      </c>
      <c r="H44" s="468">
        <f t="shared" si="0"/>
        <v>6426</v>
      </c>
      <c r="I44" s="471">
        <f t="shared" si="16"/>
        <v>0.15810768751945226</v>
      </c>
      <c r="J44" s="470">
        <v>21590</v>
      </c>
      <c r="K44" s="468">
        <v>17603</v>
      </c>
      <c r="L44" s="468">
        <f t="shared" si="1"/>
        <v>39193</v>
      </c>
      <c r="M44" s="471">
        <f t="shared" si="17"/>
        <v>0.004033552388171142</v>
      </c>
      <c r="N44" s="470">
        <v>14713</v>
      </c>
      <c r="O44" s="468">
        <v>13478</v>
      </c>
      <c r="P44" s="468">
        <f t="shared" si="2"/>
        <v>28191</v>
      </c>
      <c r="Q44" s="472">
        <f t="shared" si="18"/>
        <v>0.39026639707708144</v>
      </c>
    </row>
    <row r="45" spans="1:17" s="126" customFormat="1" ht="18" customHeight="1">
      <c r="A45" s="466" t="s">
        <v>262</v>
      </c>
      <c r="B45" s="467">
        <v>7241</v>
      </c>
      <c r="C45" s="468">
        <v>55</v>
      </c>
      <c r="D45" s="468">
        <f t="shared" si="3"/>
        <v>7296</v>
      </c>
      <c r="E45" s="469">
        <f t="shared" si="15"/>
        <v>0.0037549716318480884</v>
      </c>
      <c r="F45" s="470">
        <v>8233</v>
      </c>
      <c r="G45" s="468">
        <v>27</v>
      </c>
      <c r="H45" s="468">
        <f t="shared" si="0"/>
        <v>8260</v>
      </c>
      <c r="I45" s="471">
        <f t="shared" si="16"/>
        <v>-0.1167070217917675</v>
      </c>
      <c r="J45" s="470">
        <v>38246</v>
      </c>
      <c r="K45" s="468">
        <v>68</v>
      </c>
      <c r="L45" s="468">
        <f t="shared" si="1"/>
        <v>38314</v>
      </c>
      <c r="M45" s="471">
        <f t="shared" si="17"/>
        <v>0.003943089995672419</v>
      </c>
      <c r="N45" s="470">
        <v>43895</v>
      </c>
      <c r="O45" s="468">
        <v>61</v>
      </c>
      <c r="P45" s="468">
        <f t="shared" si="2"/>
        <v>43956</v>
      </c>
      <c r="Q45" s="472">
        <f t="shared" si="18"/>
        <v>-0.1283556283556283</v>
      </c>
    </row>
    <row r="46" spans="1:17" s="126" customFormat="1" ht="18" customHeight="1">
      <c r="A46" s="466" t="s">
        <v>263</v>
      </c>
      <c r="B46" s="467">
        <v>6281</v>
      </c>
      <c r="C46" s="468">
        <v>364</v>
      </c>
      <c r="D46" s="468">
        <f t="shared" si="3"/>
        <v>6645</v>
      </c>
      <c r="E46" s="469">
        <f t="shared" si="15"/>
        <v>0.003419926876868222</v>
      </c>
      <c r="F46" s="470">
        <v>6469</v>
      </c>
      <c r="G46" s="468">
        <v>370</v>
      </c>
      <c r="H46" s="468">
        <f t="shared" si="0"/>
        <v>6839</v>
      </c>
      <c r="I46" s="471">
        <f t="shared" si="16"/>
        <v>-0.02836672028074283</v>
      </c>
      <c r="J46" s="470">
        <v>27556</v>
      </c>
      <c r="K46" s="468">
        <v>1530</v>
      </c>
      <c r="L46" s="468">
        <f t="shared" si="1"/>
        <v>29086</v>
      </c>
      <c r="M46" s="471">
        <f t="shared" si="17"/>
        <v>0.0029933892471192772</v>
      </c>
      <c r="N46" s="470">
        <v>29680</v>
      </c>
      <c r="O46" s="468">
        <v>1321</v>
      </c>
      <c r="P46" s="468">
        <f t="shared" si="2"/>
        <v>31001</v>
      </c>
      <c r="Q46" s="472">
        <f t="shared" si="18"/>
        <v>-0.06177220089674529</v>
      </c>
    </row>
    <row r="47" spans="1:17" s="126" customFormat="1" ht="18" customHeight="1">
      <c r="A47" s="466" t="s">
        <v>264</v>
      </c>
      <c r="B47" s="467">
        <v>6159</v>
      </c>
      <c r="C47" s="468">
        <v>18</v>
      </c>
      <c r="D47" s="468">
        <f t="shared" si="3"/>
        <v>6177</v>
      </c>
      <c r="E47" s="469">
        <f t="shared" si="15"/>
        <v>0.003179065209693756</v>
      </c>
      <c r="F47" s="470">
        <v>5999</v>
      </c>
      <c r="G47" s="468">
        <v>26</v>
      </c>
      <c r="H47" s="468">
        <f t="shared" si="0"/>
        <v>6025</v>
      </c>
      <c r="I47" s="471">
        <f t="shared" si="16"/>
        <v>0.0252282157676349</v>
      </c>
      <c r="J47" s="470">
        <v>27774</v>
      </c>
      <c r="K47" s="468">
        <v>224</v>
      </c>
      <c r="L47" s="468">
        <f t="shared" si="1"/>
        <v>27998</v>
      </c>
      <c r="M47" s="471">
        <f t="shared" si="17"/>
        <v>0.0028814175940605623</v>
      </c>
      <c r="N47" s="470">
        <v>26049</v>
      </c>
      <c r="O47" s="468">
        <v>90</v>
      </c>
      <c r="P47" s="468">
        <f t="shared" si="2"/>
        <v>26139</v>
      </c>
      <c r="Q47" s="472">
        <f t="shared" si="18"/>
        <v>0.07111978270017971</v>
      </c>
    </row>
    <row r="48" spans="1:17" s="126" customFormat="1" ht="18" customHeight="1">
      <c r="A48" s="466" t="s">
        <v>265</v>
      </c>
      <c r="B48" s="467">
        <v>5932</v>
      </c>
      <c r="C48" s="468">
        <v>14</v>
      </c>
      <c r="D48" s="468">
        <f t="shared" si="3"/>
        <v>5946</v>
      </c>
      <c r="E48" s="469">
        <f t="shared" si="15"/>
        <v>0.0030601783611525126</v>
      </c>
      <c r="F48" s="470">
        <v>7158</v>
      </c>
      <c r="G48" s="468"/>
      <c r="H48" s="468">
        <f t="shared" si="0"/>
        <v>7158</v>
      </c>
      <c r="I48" s="471">
        <f t="shared" si="16"/>
        <v>-0.16932103939647947</v>
      </c>
      <c r="J48" s="470">
        <v>32475</v>
      </c>
      <c r="K48" s="468">
        <v>225</v>
      </c>
      <c r="L48" s="468">
        <f t="shared" si="1"/>
        <v>32700</v>
      </c>
      <c r="M48" s="471">
        <f t="shared" si="17"/>
        <v>0.0033653244990992353</v>
      </c>
      <c r="N48" s="470">
        <v>31933</v>
      </c>
      <c r="O48" s="468">
        <v>20</v>
      </c>
      <c r="P48" s="468">
        <f t="shared" si="2"/>
        <v>31953</v>
      </c>
      <c r="Q48" s="472">
        <f t="shared" si="18"/>
        <v>0.023378086564641798</v>
      </c>
    </row>
    <row r="49" spans="1:17" s="126" customFormat="1" ht="18" customHeight="1">
      <c r="A49" s="466" t="s">
        <v>266</v>
      </c>
      <c r="B49" s="467">
        <v>5862</v>
      </c>
      <c r="C49" s="468">
        <v>4</v>
      </c>
      <c r="D49" s="468">
        <f t="shared" si="3"/>
        <v>5866</v>
      </c>
      <c r="E49" s="469">
        <f t="shared" si="15"/>
        <v>0.003019005426592775</v>
      </c>
      <c r="F49" s="470">
        <v>5987</v>
      </c>
      <c r="G49" s="468">
        <v>320</v>
      </c>
      <c r="H49" s="468">
        <f t="shared" si="0"/>
        <v>6307</v>
      </c>
      <c r="I49" s="471">
        <f t="shared" si="16"/>
        <v>-0.06992230854605996</v>
      </c>
      <c r="J49" s="470">
        <v>29225</v>
      </c>
      <c r="K49" s="468">
        <v>29</v>
      </c>
      <c r="L49" s="468">
        <f t="shared" si="1"/>
        <v>29254</v>
      </c>
      <c r="M49" s="471">
        <f t="shared" si="17"/>
        <v>0.003010678987665108</v>
      </c>
      <c r="N49" s="470">
        <v>29612</v>
      </c>
      <c r="O49" s="468">
        <v>489</v>
      </c>
      <c r="P49" s="468">
        <f t="shared" si="2"/>
        <v>30101</v>
      </c>
      <c r="Q49" s="472">
        <f t="shared" si="18"/>
        <v>-0.02813860004651003</v>
      </c>
    </row>
    <row r="50" spans="1:17" s="126" customFormat="1" ht="18" customHeight="1">
      <c r="A50" s="466" t="s">
        <v>267</v>
      </c>
      <c r="B50" s="467">
        <v>5082</v>
      </c>
      <c r="C50" s="468">
        <v>51</v>
      </c>
      <c r="D50" s="468">
        <f t="shared" si="3"/>
        <v>5133</v>
      </c>
      <c r="E50" s="469">
        <f t="shared" si="15"/>
        <v>0.0026417584136891772</v>
      </c>
      <c r="F50" s="470">
        <v>5910</v>
      </c>
      <c r="G50" s="468">
        <v>16</v>
      </c>
      <c r="H50" s="468">
        <f t="shared" si="0"/>
        <v>5926</v>
      </c>
      <c r="I50" s="471">
        <f t="shared" si="16"/>
        <v>-0.13381707728653391</v>
      </c>
      <c r="J50" s="470">
        <v>22930</v>
      </c>
      <c r="K50" s="468">
        <v>510</v>
      </c>
      <c r="L50" s="468">
        <f t="shared" si="1"/>
        <v>23440</v>
      </c>
      <c r="M50" s="471">
        <f t="shared" si="17"/>
        <v>0.0024123304666326018</v>
      </c>
      <c r="N50" s="470">
        <v>27748</v>
      </c>
      <c r="O50" s="468">
        <v>29</v>
      </c>
      <c r="P50" s="468">
        <f t="shared" si="2"/>
        <v>27777</v>
      </c>
      <c r="Q50" s="472">
        <f t="shared" si="18"/>
        <v>-0.1561363718184109</v>
      </c>
    </row>
    <row r="51" spans="1:17" s="126" customFormat="1" ht="18" customHeight="1">
      <c r="A51" s="466" t="s">
        <v>268</v>
      </c>
      <c r="B51" s="467">
        <v>1931</v>
      </c>
      <c r="C51" s="468">
        <v>2781</v>
      </c>
      <c r="D51" s="468">
        <f t="shared" si="3"/>
        <v>4712</v>
      </c>
      <c r="E51" s="469">
        <f t="shared" si="15"/>
        <v>0.002425085845568557</v>
      </c>
      <c r="F51" s="470">
        <v>1941</v>
      </c>
      <c r="G51" s="468">
        <v>2837</v>
      </c>
      <c r="H51" s="468">
        <f t="shared" si="0"/>
        <v>4778</v>
      </c>
      <c r="I51" s="471">
        <f t="shared" si="16"/>
        <v>-0.013813311008790241</v>
      </c>
      <c r="J51" s="470">
        <v>12726</v>
      </c>
      <c r="K51" s="468">
        <v>12078</v>
      </c>
      <c r="L51" s="468">
        <f t="shared" si="1"/>
        <v>24804</v>
      </c>
      <c r="M51" s="471">
        <f t="shared" si="17"/>
        <v>0.0025527066934451816</v>
      </c>
      <c r="N51" s="470">
        <v>10958</v>
      </c>
      <c r="O51" s="468">
        <v>13904</v>
      </c>
      <c r="P51" s="468">
        <f t="shared" si="2"/>
        <v>24862</v>
      </c>
      <c r="Q51" s="472">
        <f t="shared" si="18"/>
        <v>-0.0023328774837100275</v>
      </c>
    </row>
    <row r="52" spans="1:17" s="126" customFormat="1" ht="18" customHeight="1">
      <c r="A52" s="466" t="s">
        <v>269</v>
      </c>
      <c r="B52" s="467">
        <v>4601</v>
      </c>
      <c r="C52" s="468">
        <v>18</v>
      </c>
      <c r="D52" s="468">
        <f t="shared" si="3"/>
        <v>4619</v>
      </c>
      <c r="E52" s="469">
        <f t="shared" si="15"/>
        <v>0.002377222309142862</v>
      </c>
      <c r="F52" s="470">
        <v>7734</v>
      </c>
      <c r="G52" s="468">
        <v>2</v>
      </c>
      <c r="H52" s="468">
        <f t="shared" si="0"/>
        <v>7736</v>
      </c>
      <c r="I52" s="471">
        <f t="shared" si="16"/>
        <v>-0.40292140641158225</v>
      </c>
      <c r="J52" s="470">
        <v>29537</v>
      </c>
      <c r="K52" s="468">
        <v>49</v>
      </c>
      <c r="L52" s="468">
        <f t="shared" si="1"/>
        <v>29586</v>
      </c>
      <c r="M52" s="471">
        <f t="shared" si="17"/>
        <v>0.0030448468082675834</v>
      </c>
      <c r="N52" s="470">
        <v>28301</v>
      </c>
      <c r="O52" s="468">
        <v>25</v>
      </c>
      <c r="P52" s="468">
        <f t="shared" si="2"/>
        <v>28326</v>
      </c>
      <c r="Q52" s="472">
        <f t="shared" si="18"/>
        <v>0.04448210124973517</v>
      </c>
    </row>
    <row r="53" spans="1:17" s="126" customFormat="1" ht="18" customHeight="1">
      <c r="A53" s="466" t="s">
        <v>270</v>
      </c>
      <c r="B53" s="467">
        <v>4389</v>
      </c>
      <c r="C53" s="468">
        <v>21</v>
      </c>
      <c r="D53" s="468">
        <f t="shared" si="3"/>
        <v>4410</v>
      </c>
      <c r="E53" s="469">
        <f t="shared" si="15"/>
        <v>0.0022696580176055467</v>
      </c>
      <c r="F53" s="470">
        <v>6778</v>
      </c>
      <c r="G53" s="468">
        <v>54</v>
      </c>
      <c r="H53" s="468">
        <f t="shared" si="0"/>
        <v>6832</v>
      </c>
      <c r="I53" s="471">
        <f t="shared" si="16"/>
        <v>-0.3545081967213115</v>
      </c>
      <c r="J53" s="470">
        <v>34463</v>
      </c>
      <c r="K53" s="468">
        <v>208</v>
      </c>
      <c r="L53" s="468">
        <f t="shared" si="1"/>
        <v>34671</v>
      </c>
      <c r="M53" s="471">
        <f t="shared" si="17"/>
        <v>0.003568170205145859</v>
      </c>
      <c r="N53" s="470">
        <v>35007</v>
      </c>
      <c r="O53" s="468">
        <v>240</v>
      </c>
      <c r="P53" s="468">
        <f t="shared" si="2"/>
        <v>35247</v>
      </c>
      <c r="Q53" s="472">
        <f t="shared" si="18"/>
        <v>-0.01634181632479359</v>
      </c>
    </row>
    <row r="54" spans="1:17" s="126" customFormat="1" ht="18" customHeight="1">
      <c r="A54" s="466" t="s">
        <v>271</v>
      </c>
      <c r="B54" s="467">
        <v>3615</v>
      </c>
      <c r="C54" s="468">
        <v>308</v>
      </c>
      <c r="D54" s="468">
        <f t="shared" si="3"/>
        <v>3923</v>
      </c>
      <c r="E54" s="469">
        <f t="shared" si="15"/>
        <v>0.002019017778473143</v>
      </c>
      <c r="F54" s="470">
        <v>4255</v>
      </c>
      <c r="G54" s="468">
        <v>137</v>
      </c>
      <c r="H54" s="468">
        <f t="shared" si="0"/>
        <v>4392</v>
      </c>
      <c r="I54" s="471">
        <f t="shared" si="16"/>
        <v>-0.10678506375227692</v>
      </c>
      <c r="J54" s="470">
        <v>15058</v>
      </c>
      <c r="K54" s="468">
        <v>721</v>
      </c>
      <c r="L54" s="468">
        <f t="shared" si="1"/>
        <v>15779</v>
      </c>
      <c r="M54" s="471">
        <f t="shared" si="17"/>
        <v>0.0016238977147182518</v>
      </c>
      <c r="N54" s="470">
        <v>18795</v>
      </c>
      <c r="O54" s="468">
        <v>450</v>
      </c>
      <c r="P54" s="468">
        <f t="shared" si="2"/>
        <v>19245</v>
      </c>
      <c r="Q54" s="472">
        <f t="shared" si="18"/>
        <v>-0.18009872694206286</v>
      </c>
    </row>
    <row r="55" spans="1:17" s="126" customFormat="1" ht="18" customHeight="1">
      <c r="A55" s="466" t="s">
        <v>272</v>
      </c>
      <c r="B55" s="467">
        <v>3767</v>
      </c>
      <c r="C55" s="468">
        <v>11</v>
      </c>
      <c r="D55" s="468">
        <f t="shared" si="3"/>
        <v>3778</v>
      </c>
      <c r="E55" s="469">
        <f t="shared" si="15"/>
        <v>0.001944391834583618</v>
      </c>
      <c r="F55" s="470">
        <v>3587</v>
      </c>
      <c r="G55" s="468">
        <v>6</v>
      </c>
      <c r="H55" s="468">
        <f t="shared" si="0"/>
        <v>3593</v>
      </c>
      <c r="I55" s="471">
        <f t="shared" si="16"/>
        <v>0.051489006401336024</v>
      </c>
      <c r="J55" s="470">
        <v>16605</v>
      </c>
      <c r="K55" s="468">
        <v>93</v>
      </c>
      <c r="L55" s="468">
        <f t="shared" si="1"/>
        <v>16698</v>
      </c>
      <c r="M55" s="471">
        <f t="shared" si="17"/>
        <v>0.001718476712108839</v>
      </c>
      <c r="N55" s="470">
        <v>17380</v>
      </c>
      <c r="O55" s="468">
        <v>73</v>
      </c>
      <c r="P55" s="468">
        <f t="shared" si="2"/>
        <v>17453</v>
      </c>
      <c r="Q55" s="472">
        <f t="shared" si="18"/>
        <v>-0.0432590385607059</v>
      </c>
    </row>
    <row r="56" spans="1:17" s="126" customFormat="1" ht="18" customHeight="1">
      <c r="A56" s="466" t="s">
        <v>273</v>
      </c>
      <c r="B56" s="467">
        <v>3208</v>
      </c>
      <c r="C56" s="468">
        <v>0</v>
      </c>
      <c r="D56" s="468">
        <f t="shared" si="3"/>
        <v>3208</v>
      </c>
      <c r="E56" s="469">
        <f t="shared" si="15"/>
        <v>0.0016510346758454861</v>
      </c>
      <c r="F56" s="470">
        <v>2438</v>
      </c>
      <c r="G56" s="468">
        <v>20</v>
      </c>
      <c r="H56" s="468">
        <f t="shared" si="0"/>
        <v>2458</v>
      </c>
      <c r="I56" s="471">
        <f t="shared" si="16"/>
        <v>0.305126118795769</v>
      </c>
      <c r="J56" s="470">
        <v>14929</v>
      </c>
      <c r="K56" s="468"/>
      <c r="L56" s="468">
        <f t="shared" si="1"/>
        <v>14929</v>
      </c>
      <c r="M56" s="471">
        <f t="shared" si="17"/>
        <v>0.0015364198607661311</v>
      </c>
      <c r="N56" s="470">
        <v>11465</v>
      </c>
      <c r="O56" s="468">
        <v>22</v>
      </c>
      <c r="P56" s="468">
        <f t="shared" si="2"/>
        <v>11487</v>
      </c>
      <c r="Q56" s="472">
        <f t="shared" si="18"/>
        <v>0.29964307478018637</v>
      </c>
    </row>
    <row r="57" spans="1:17" s="126" customFormat="1" ht="18" customHeight="1">
      <c r="A57" s="466" t="s">
        <v>274</v>
      </c>
      <c r="B57" s="467">
        <v>1741</v>
      </c>
      <c r="C57" s="468">
        <v>1461</v>
      </c>
      <c r="D57" s="468">
        <f t="shared" si="3"/>
        <v>3202</v>
      </c>
      <c r="E57" s="469">
        <f t="shared" si="15"/>
        <v>0.001647946705753506</v>
      </c>
      <c r="F57" s="470">
        <v>1546</v>
      </c>
      <c r="G57" s="468">
        <v>1660</v>
      </c>
      <c r="H57" s="468">
        <f t="shared" si="0"/>
        <v>3206</v>
      </c>
      <c r="I57" s="471">
        <f t="shared" si="16"/>
        <v>-0.0012476606363068798</v>
      </c>
      <c r="J57" s="470">
        <v>7700</v>
      </c>
      <c r="K57" s="468">
        <v>7194</v>
      </c>
      <c r="L57" s="468">
        <f t="shared" si="1"/>
        <v>14894</v>
      </c>
      <c r="M57" s="471">
        <f t="shared" si="17"/>
        <v>0.0015328178314857495</v>
      </c>
      <c r="N57" s="470">
        <v>8283</v>
      </c>
      <c r="O57" s="468">
        <v>6659</v>
      </c>
      <c r="P57" s="468">
        <f t="shared" si="2"/>
        <v>14942</v>
      </c>
      <c r="Q57" s="472">
        <f t="shared" si="18"/>
        <v>-0.003212421362602025</v>
      </c>
    </row>
    <row r="58" spans="1:17" s="126" customFormat="1" ht="18" customHeight="1">
      <c r="A58" s="466" t="s">
        <v>275</v>
      </c>
      <c r="B58" s="467">
        <v>1574</v>
      </c>
      <c r="C58" s="468">
        <v>19</v>
      </c>
      <c r="D58" s="468">
        <f t="shared" si="3"/>
        <v>1593</v>
      </c>
      <c r="E58" s="469">
        <f t="shared" si="15"/>
        <v>0.0008198560594207792</v>
      </c>
      <c r="F58" s="470">
        <v>3265</v>
      </c>
      <c r="G58" s="468">
        <v>269</v>
      </c>
      <c r="H58" s="468">
        <f t="shared" si="0"/>
        <v>3534</v>
      </c>
      <c r="I58" s="471">
        <f t="shared" si="16"/>
        <v>-0.5492359932088285</v>
      </c>
      <c r="J58" s="470">
        <v>12696</v>
      </c>
      <c r="K58" s="468">
        <v>70</v>
      </c>
      <c r="L58" s="468">
        <f t="shared" si="1"/>
        <v>12766</v>
      </c>
      <c r="M58" s="471">
        <f t="shared" si="17"/>
        <v>0.0013138144512385578</v>
      </c>
      <c r="N58" s="470">
        <v>14323</v>
      </c>
      <c r="O58" s="468">
        <v>729</v>
      </c>
      <c r="P58" s="468">
        <f t="shared" si="2"/>
        <v>15052</v>
      </c>
      <c r="Q58" s="472">
        <f t="shared" si="18"/>
        <v>-0.15187350518203557</v>
      </c>
    </row>
    <row r="59" spans="1:17" s="126" customFormat="1" ht="18" customHeight="1" thickBot="1">
      <c r="A59" s="473" t="s">
        <v>276</v>
      </c>
      <c r="B59" s="474">
        <v>168624</v>
      </c>
      <c r="C59" s="475">
        <v>30974</v>
      </c>
      <c r="D59" s="475">
        <f t="shared" si="3"/>
        <v>199598</v>
      </c>
      <c r="E59" s="476">
        <f t="shared" si="15"/>
        <v>0.10272544240318185</v>
      </c>
      <c r="F59" s="477">
        <v>171667</v>
      </c>
      <c r="G59" s="475">
        <v>22033</v>
      </c>
      <c r="H59" s="475">
        <f t="shared" si="0"/>
        <v>193700</v>
      </c>
      <c r="I59" s="478">
        <f t="shared" si="16"/>
        <v>0.03044914816726907</v>
      </c>
      <c r="J59" s="477">
        <v>867795</v>
      </c>
      <c r="K59" s="475">
        <v>145063</v>
      </c>
      <c r="L59" s="475">
        <f t="shared" si="1"/>
        <v>1012858</v>
      </c>
      <c r="M59" s="478">
        <f t="shared" si="17"/>
        <v>0.10423840493910255</v>
      </c>
      <c r="N59" s="477">
        <v>844743</v>
      </c>
      <c r="O59" s="475">
        <v>124217</v>
      </c>
      <c r="P59" s="475">
        <f t="shared" si="2"/>
        <v>968960</v>
      </c>
      <c r="Q59" s="479">
        <f t="shared" si="18"/>
        <v>0.04530424372523112</v>
      </c>
    </row>
    <row r="60" ht="15" thickTop="1">
      <c r="A60" s="98"/>
    </row>
    <row r="61" ht="14.25" customHeight="1">
      <c r="A61" s="89"/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60:Q65536 I60:I65536 I3 Q3">
    <cfRule type="cellIs" priority="2" dxfId="93" operator="lessThan" stopIfTrue="1">
      <formula>0</formula>
    </cfRule>
  </conditionalFormatting>
  <conditionalFormatting sqref="Q8:Q59 I8:I5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Mayo 2017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2017-06-30T21:14:42Z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Tema">
    <vt:lpwstr>Origen - Destino</vt:lpwstr>
  </property>
  <property fmtid="{D5CDD505-2E9C-101B-9397-08002B2CF9AE}" pid="9" name="Vigencia">
    <vt:lpwstr>2017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169.000000000000</vt:lpwstr>
  </property>
</Properties>
</file>